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" yWindow="90" windowWidth="16350" windowHeight="8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<sst xmlns="http://schemas.openxmlformats.org/spreadsheetml/2006/main" count="264" uniqueCount="158">
  <si>
    <t>PART</t>
  </si>
  <si>
    <t>1 K ohm</t>
  </si>
  <si>
    <t>Mouser</t>
  </si>
  <si>
    <t>Supplier</t>
  </si>
  <si>
    <t>Misc</t>
  </si>
  <si>
    <t>14 Pin IC Sockets</t>
  </si>
  <si>
    <t>271-1K-RC</t>
  </si>
  <si>
    <t>Mult</t>
  </si>
  <si>
    <t>271-100K-RC</t>
  </si>
  <si>
    <t>Mfgr</t>
  </si>
  <si>
    <t>Xicon</t>
  </si>
  <si>
    <t>Min</t>
  </si>
  <si>
    <t>Item #</t>
  </si>
  <si>
    <t>$US per</t>
  </si>
  <si>
    <t>TI</t>
  </si>
  <si>
    <t>mill max</t>
  </si>
  <si>
    <t>IC Sockets</t>
  </si>
  <si>
    <t>Capacitors</t>
  </si>
  <si>
    <t xml:space="preserve"> </t>
  </si>
  <si>
    <t>Resistors - 1/4 W - 1%</t>
  </si>
  <si>
    <t>Switchcraft</t>
  </si>
  <si>
    <t>lock washer</t>
  </si>
  <si>
    <t>594-512-0008</t>
  </si>
  <si>
    <t>Vishay/Spectrol</t>
  </si>
  <si>
    <t>potentiometer nut</t>
  </si>
  <si>
    <t>534-1456</t>
  </si>
  <si>
    <t>Keystone Electronics</t>
  </si>
  <si>
    <t>knob - Alcoswitch</t>
  </si>
  <si>
    <t>PKES-90B-1/4</t>
  </si>
  <si>
    <t>Tyco Electronics / Alcoswitch</t>
  </si>
  <si>
    <t>WHEREAS WE ARE FAIRLY CONFIDENT AS TO THE ACCURACY OF THIS BOM, PLEASE CHECK ALL PARTS AND NUMBERS YOURSELF… WE'VE DONE OUR BEST, BUT CAN'T GUARANTEE PERFECTION.  THANKS.</t>
  </si>
  <si>
    <t>Axial Ferrite Beads</t>
  </si>
  <si>
    <t>1/4" Jack</t>
  </si>
  <si>
    <t>Every Pot on MOTM units requires an additional nut - they come with only one.</t>
  </si>
  <si>
    <t>Typical MOTM Knobs</t>
  </si>
  <si>
    <t>Extended</t>
  </si>
  <si>
    <t>PCB1</t>
  </si>
  <si>
    <t>TL072</t>
  </si>
  <si>
    <t>8 Pin IC Sockets</t>
  </si>
  <si>
    <t>Total Resistors</t>
  </si>
  <si>
    <t>Project Total</t>
  </si>
  <si>
    <t>Total Caps</t>
  </si>
  <si>
    <t>623-2743002112</t>
  </si>
  <si>
    <t>Fair-Rite</t>
  </si>
  <si>
    <t>Total ICs</t>
  </si>
  <si>
    <t>Ferrite Beads</t>
  </si>
  <si>
    <t>Total Misc</t>
  </si>
  <si>
    <t>Total Connection Hardware</t>
  </si>
  <si>
    <t>Connection Hardware</t>
  </si>
  <si>
    <t>10 ohm</t>
  </si>
  <si>
    <t>100 ohm</t>
  </si>
  <si>
    <t>4.7 K ohm (4K7)</t>
  </si>
  <si>
    <t>10 K ohm</t>
  </si>
  <si>
    <t>47 K</t>
  </si>
  <si>
    <t>100 K</t>
  </si>
  <si>
    <t>Transistor</t>
  </si>
  <si>
    <t>271-100-RC</t>
  </si>
  <si>
    <t>271-10-RC</t>
  </si>
  <si>
    <t>on hand</t>
  </si>
  <si>
    <t>271-4.7K-RC</t>
  </si>
  <si>
    <t>271-10K-RC</t>
  </si>
  <si>
    <t>271-47K-RC</t>
  </si>
  <si>
    <t>271-1.0M-RC</t>
  </si>
  <si>
    <t>100nF = 100,000pF = u1 (.1uF)</t>
  </si>
  <si>
    <t>Fairchild Semiconductor</t>
  </si>
  <si>
    <t>595-TL072CP</t>
  </si>
  <si>
    <t>Vishay Semiconductors</t>
  </si>
  <si>
    <t>78-1N4148</t>
  </si>
  <si>
    <t xml:space="preserve">Diodes / Rectifier </t>
  </si>
  <si>
    <t>1N4148 (diode)</t>
  </si>
  <si>
    <t>Switches</t>
  </si>
  <si>
    <t>Toggle Switches SPDT</t>
  </si>
  <si>
    <t>633-M201202-RO</t>
  </si>
  <si>
    <t>NKK</t>
  </si>
  <si>
    <t>Lumex</t>
  </si>
  <si>
    <t>696-SSI-LXH387ID</t>
  </si>
  <si>
    <t>LED Red</t>
  </si>
  <si>
    <t>3 Conductor Open Tip 1/4" jack (112B type)</t>
  </si>
  <si>
    <t>Note - the LED on Jurgen's prototype only indicates power on/off</t>
  </si>
  <si>
    <t>Semiconductors</t>
  </si>
  <si>
    <t>Radial Electrolytic 25+V</t>
  </si>
  <si>
    <t>10nF = .01uF 100V</t>
  </si>
  <si>
    <t>22 ohm</t>
  </si>
  <si>
    <t>271-22-RC</t>
  </si>
  <si>
    <t>1/4 W 1% - you really only need 5%</t>
  </si>
  <si>
    <t>39 K</t>
  </si>
  <si>
    <t>271-39K-RC</t>
  </si>
  <si>
    <t>1 M</t>
  </si>
  <si>
    <t>512-BC550</t>
  </si>
  <si>
    <t>BC550 NPN transistor</t>
  </si>
  <si>
    <t>Bridechamber</t>
  </si>
  <si>
    <t>LED Yellow</t>
  </si>
  <si>
    <t>LED Green</t>
  </si>
  <si>
    <t>696-SSI-LXH387GD</t>
  </si>
  <si>
    <t>696-SSI-LXH387YD</t>
  </si>
  <si>
    <t>Potentiometer kit from OMS</t>
  </si>
  <si>
    <t>Oakley</t>
  </si>
  <si>
    <t>price based on dollar conversion 5/24/09 - £1 = $1.59</t>
  </si>
  <si>
    <t>Potentiometer Bracket Kit</t>
  </si>
  <si>
    <t>Panel</t>
  </si>
  <si>
    <t>PCB</t>
  </si>
  <si>
    <t>EFG PCB</t>
  </si>
  <si>
    <t>Oakley EFG Panel</t>
  </si>
  <si>
    <t>PCB / Panel</t>
  </si>
  <si>
    <t>575-193308</t>
  </si>
  <si>
    <t>120 K</t>
  </si>
  <si>
    <t>271-120K-RC</t>
  </si>
  <si>
    <t>18 K ohm</t>
  </si>
  <si>
    <t>271-18K-RC</t>
  </si>
  <si>
    <t>390 ohm</t>
  </si>
  <si>
    <t>271-390-RC</t>
  </si>
  <si>
    <t>82 K</t>
  </si>
  <si>
    <t>271-82K-RC</t>
  </si>
  <si>
    <t>1nF = .001uF = 1000pF 100V</t>
  </si>
  <si>
    <t>80-R82EC1100DQ50J</t>
  </si>
  <si>
    <t>Arcotronics / Kemet</t>
  </si>
  <si>
    <t>80-R82EC2100DQ50J</t>
  </si>
  <si>
    <t>Polyester Box Caps</t>
  </si>
  <si>
    <t>80-R82EC3100DQ70J</t>
  </si>
  <si>
    <t>22uF 35V</t>
  </si>
  <si>
    <t>140-XRL35V22-RC</t>
  </si>
  <si>
    <t>140-XRL63V2.2-RC</t>
  </si>
  <si>
    <t>2.2uF 63V (2u2)</t>
  </si>
  <si>
    <t>512-BC560</t>
  </si>
  <si>
    <t>BC560 PNP transistor</t>
  </si>
  <si>
    <t>LED Bi-colored</t>
  </si>
  <si>
    <t>TL071</t>
  </si>
  <si>
    <t>595-TL071CP</t>
  </si>
  <si>
    <t>4001 CMOS quad NOR gate</t>
  </si>
  <si>
    <t>512-CD4001BCN</t>
  </si>
  <si>
    <t>820 Pot kit</t>
  </si>
  <si>
    <t>820 Pot bracket kit</t>
  </si>
  <si>
    <t>Tyco electronics / AMP</t>
  </si>
  <si>
    <t>4 position header</t>
  </si>
  <si>
    <t>4 position connector (red)</t>
  </si>
  <si>
    <t>4 position dust cover</t>
  </si>
  <si>
    <t>.1 header</t>
  </si>
  <si>
    <t>MTA .156" Connectors FRCTN LK HDR STR 4P Square post, tin</t>
  </si>
  <si>
    <t>Tyco</t>
  </si>
  <si>
    <t>571-6404454</t>
  </si>
  <si>
    <t>571-6404564</t>
  </si>
  <si>
    <t>571-6404404</t>
  </si>
  <si>
    <t>571-6405504</t>
  </si>
  <si>
    <t>633-M201502-RO</t>
  </si>
  <si>
    <t>Toggle Switches momentary SPDT</t>
  </si>
  <si>
    <t>575-193314</t>
  </si>
  <si>
    <t>10K lin (Up, Down)</t>
  </si>
  <si>
    <t>67-1157-ND</t>
  </si>
  <si>
    <t>Digikey</t>
  </si>
  <si>
    <t>67-1155-ND</t>
  </si>
  <si>
    <t>67-1156-ND</t>
  </si>
  <si>
    <t>696-SSI-LXH387HGW</t>
  </si>
  <si>
    <t>502-112AX</t>
  </si>
  <si>
    <t>digikey.com</t>
  </si>
  <si>
    <t>EPCOS Inc</t>
  </si>
  <si>
    <t>495-1132-ND</t>
  </si>
  <si>
    <t>495-1138-ND</t>
  </si>
  <si>
    <t>495-1147-ND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</si>
</sst>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£-809]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9" fontId="2" fillId="0" borderId="0" xfId="0" applyNumberFormat="1" applyFont="1" applyFill="1" applyAlignment="1">
      <alignment horizontal="left"/>
    </xf>
    <xf numFmtId="0" fontId="5" fillId="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4" borderId="0" xfId="0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/>
    </xf>
    <xf numFmtId="168" fontId="0" fillId="4" borderId="0" xfId="0" applyNumberFormat="1" applyFill="1" applyAlignment="1">
      <alignment/>
    </xf>
    <xf numFmtId="3" fontId="0" fillId="4" borderId="0" xfId="0" applyNumberFormat="1" applyFill="1" applyAlignment="1">
      <alignment/>
    </xf>
    <xf numFmtId="0" fontId="0" fillId="4" borderId="0" xfId="0" applyFill="1" applyAlignment="1">
      <alignment horizontal="left"/>
    </xf>
    <xf numFmtId="3" fontId="0" fillId="5" borderId="0" xfId="0" applyNumberFormat="1" applyFill="1" applyAlignment="1">
      <alignment/>
    </xf>
    <xf numFmtId="9" fontId="0" fillId="3" borderId="0" xfId="0" applyNumberFormat="1" applyFont="1" applyFill="1" applyAlignment="1">
      <alignment horizontal="left"/>
    </xf>
    <xf numFmtId="0" fontId="5" fillId="0" borderId="0" xfId="0" applyFont="1" applyAlignment="1">
      <alignment horizontal="center"/>
    </xf>
    <xf numFmtId="3" fontId="0" fillId="2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2" fillId="6" borderId="0" xfId="0" applyFont="1" applyFill="1" applyAlignment="1">
      <alignment/>
    </xf>
    <xf numFmtId="0" fontId="3" fillId="0" borderId="0" xfId="20" applyAlignment="1">
      <alignment/>
    </xf>
    <xf numFmtId="168" fontId="0" fillId="5" borderId="0" xfId="0" applyNumberFormat="1" applyFill="1" applyAlignment="1">
      <alignment/>
    </xf>
    <xf numFmtId="0" fontId="3" fillId="0" borderId="0" xfId="20" applyAlignment="1">
      <alignment wrapText="1"/>
    </xf>
    <xf numFmtId="168" fontId="0" fillId="7" borderId="0" xfId="0" applyNumberFormat="1" applyFill="1" applyAlignment="1">
      <alignment/>
    </xf>
    <xf numFmtId="0" fontId="2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72</xdr:row>
      <xdr:rowOff>0</xdr:rowOff>
    </xdr:from>
    <xdr:to>
      <xdr:col>3</xdr:col>
      <xdr:colOff>9525</xdr:colOff>
      <xdr:row>72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110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9525</xdr:colOff>
      <xdr:row>97</xdr:row>
      <xdr:rowOff>9525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500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search/ProductDetail.aspx?R=271-150K-RCvirtualkey21980000virtualkey271-150K-RC" TargetMode="External" /><Relationship Id="rId2" Type="http://schemas.openxmlformats.org/officeDocument/2006/relationships/hyperlink" Target="http://www.mouser.com/search/ProductDetail.aspx?R=271-220K-RCvirtualkey21980000virtualkey271-220K-RC" TargetMode="External" /><Relationship Id="rId3" Type="http://schemas.openxmlformats.org/officeDocument/2006/relationships/hyperlink" Target="http://www.mouser.com/search/ProductDetail.aspx?R=271-470K-RCvirtualkey21980000virtualkey271-470K-RC" TargetMode="External" /><Relationship Id="rId4" Type="http://schemas.openxmlformats.org/officeDocument/2006/relationships/hyperlink" Target="http://www.mouser.com/search/ProductDetail.aspx?R=271-1.0M-RCvirtualkey21980000virtualkey271-1.0M-RC" TargetMode="External" /><Relationship Id="rId5" Type="http://schemas.openxmlformats.org/officeDocument/2006/relationships/hyperlink" Target="http://www.mouser.com/search/ProductDetail.aspx?R=CMF5522M000FKBFvirtualkey61300000virtualkey71-CMF55-F-22M" TargetMode="External" /><Relationship Id="rId6" Type="http://schemas.openxmlformats.org/officeDocument/2006/relationships/hyperlink" Target="http://www.mouser.com/search/ProductDetail.aspx?R=140-XRL35V10-RCvirtualkey21980000virtualkey140-XRL35V10-RC" TargetMode="External" /><Relationship Id="rId7" Type="http://schemas.openxmlformats.org/officeDocument/2006/relationships/hyperlink" Target="http://www.mouser.com/search/ProductDetail.aspx?R=140-XRL50V15-RCvirtualkey21980000virtualkey140-XRL50V15-RC" TargetMode="External" /><Relationship Id="rId8" Type="http://schemas.openxmlformats.org/officeDocument/2006/relationships/hyperlink" Target="http://www.mouser.com/search/ProductDetail.aspx?R=RPE5C1H100J2P1Z03Bvirtualkey64800000virtualkey81-RPE5C1H100J2P1Z03" TargetMode="External" /><Relationship Id="rId9" Type="http://schemas.openxmlformats.org/officeDocument/2006/relationships/hyperlink" Target="http://www.mouser.com/search/ProductDetail.aspx?R=RPE5C1H330J2P1Z03Bvirtualkey64800000virtualkey81-RPE5C1H330J2P1Z03" TargetMode="External" /><Relationship Id="rId10" Type="http://schemas.openxmlformats.org/officeDocument/2006/relationships/hyperlink" Target="http://www.mouser.com/search/ProductDetail.aspx?R=RPER71H103K2P1A03Bvirtualkey64800000virtualkey81-RPER71H103K2P1A03" TargetMode="External" /><Relationship Id="rId11" Type="http://schemas.openxmlformats.org/officeDocument/2006/relationships/hyperlink" Target="http://www.mouser.com/search/ProductDetail.aspx?R=BQ014D0222J--virtualkey58110000virtualkey581-BQ014D0222J" TargetMode="External" /><Relationship Id="rId12" Type="http://schemas.openxmlformats.org/officeDocument/2006/relationships/hyperlink" Target="http://www.mouser.com/search/ProductDetail.aspx?R=BQ014D0103J--virtualkey58110000virtualkey581-BQ014D0103J" TargetMode="External" /><Relationship Id="rId13" Type="http://schemas.openxmlformats.org/officeDocument/2006/relationships/hyperlink" Target="http://www.mouser.com/search/ProductDetail.aspx?R=BQ014D0153J--virtualkey58110000virtualkey581-BQ014D0153J" TargetMode="External" /><Relationship Id="rId14" Type="http://schemas.openxmlformats.org/officeDocument/2006/relationships/hyperlink" Target="http://www.mouser.com/search/ProductDetail.aspx?R=BQ074D0474J--virtualkey58110000virtualkey581-BQ074D0474J" TargetMode="External" /><Relationship Id="rId15" Type="http://schemas.openxmlformats.org/officeDocument/2006/relationships/hyperlink" Target="http://www.mouser.com/search/ProductDetail.aspx?R=BQ014D0224J--virtualkey58110000virtualkey581-BQ014D0224J" TargetMode="External" /><Relationship Id="rId16" Type="http://schemas.openxmlformats.org/officeDocument/2006/relationships/hyperlink" Target="http://www.mouser.com/search/ProductDetail.aspx?R=1N4148virtualkey61350000virtualkey78-1N4148" TargetMode="External" /><Relationship Id="rId17" Type="http://schemas.openxmlformats.org/officeDocument/2006/relationships/hyperlink" Target="http://www.mouser.com/search/ProductDetail.aspx?R=PT10LV10-00279-PT10LV10-503A2020virtualkey53100000virtualkey531-PT10V-50K" TargetMode="External" /><Relationship Id="rId18" Type="http://schemas.openxmlformats.org/officeDocument/2006/relationships/hyperlink" Target="http://www.mouser.com/search/ProductDetail.aspx?R=640456-2virtualkey57100000virtualkey571-6404562" TargetMode="External" /><Relationship Id="rId19" Type="http://schemas.openxmlformats.org/officeDocument/2006/relationships/hyperlink" Target="http://www.mouser.com/search/ProductDetail.aspx?R=115-93-308-41-003000virtualkey57510000virtualkey575-393308" TargetMode="External" /><Relationship Id="rId20" Type="http://schemas.openxmlformats.org/officeDocument/2006/relationships/hyperlink" Target="http://www.mouser.com/search/ProductDetail.aspx?R=115-93-314-41-003000virtualkey57510000virtualkey575-393314" TargetMode="External" /><Relationship Id="rId21" Type="http://schemas.openxmlformats.org/officeDocument/2006/relationships/hyperlink" Target="http://www.mouser.com/search/ProductDetail.aspx?R=115-93-314-41-003000virtualkey57510000virtualkey575-393314" TargetMode="External" /><Relationship Id="rId22" Type="http://schemas.openxmlformats.org/officeDocument/2006/relationships/hyperlink" Target="http://www.web-tronics.com/ca3046.html" TargetMode="External" /><Relationship Id="rId23" Type="http://schemas.openxmlformats.org/officeDocument/2006/relationships/hyperlink" Target="http://webtronics.stores.yahoo.net/canpntrar.html" TargetMode="External" /><Relationship Id="rId24" Type="http://schemas.openxmlformats.org/officeDocument/2006/relationships/hyperlink" Target="http://www.mouser.com/search/ProductDetail.aspx?R=T350G106K035ATvirtualkey64600000virtualkey80-T350G106K035AT" TargetMode="External" /><Relationship Id="rId25" Type="http://schemas.openxmlformats.org/officeDocument/2006/relationships/hyperlink" Target="http://www.mouser.com/search/ProductDetail.aspx?R=140-XRL35V1.0-RCvirtualkey21980000virtualkey140-XRL35V1.0-RC" TargetMode="External" /><Relationship Id="rId26" Type="http://schemas.openxmlformats.org/officeDocument/2006/relationships/hyperlink" Target="http://www.mouser.com/search/ProductDetail.aspx?R=140-XRL35V22-RCvirtualkey21980000virtualkey140-XRL35V22-RC" TargetMode="External" /><Relationship Id="rId27" Type="http://schemas.openxmlformats.org/officeDocument/2006/relationships/hyperlink" Target="http://www.web-tronics.com/ca3046.html" TargetMode="External" /><Relationship Id="rId28" Type="http://schemas.openxmlformats.org/officeDocument/2006/relationships/hyperlink" Target="http://store.americanmicrosemiconductor.com/ca3046.html?gclid=CIeBvsvs7owCFQ4egQodxj_WCA%20-%203.98" TargetMode="External" /><Relationship Id="rId29" Type="http://schemas.openxmlformats.org/officeDocument/2006/relationships/hyperlink" Target="http://www.mouser.com/search/ProductDetail.aspx?R=C0805C104J5RACTUvirtualkey64600000virtualkey80-C0805C104J5R" TargetMode="External" /><Relationship Id="rId30" Type="http://schemas.openxmlformats.org/officeDocument/2006/relationships/hyperlink" Target="http://www.mouser.com/catalog/631/1201.pdf" TargetMode="External" /><Relationship Id="rId31" Type="http://schemas.openxmlformats.org/officeDocument/2006/relationships/hyperlink" Target="http://www.mouser.com/catalog/631/1202.pdf" TargetMode="External" /><Relationship Id="rId32" Type="http://schemas.openxmlformats.org/officeDocument/2006/relationships/hyperlink" Target="http://www.mouser.com/catalog/631/1203.pdf" TargetMode="External" /><Relationship Id="rId33" Type="http://schemas.openxmlformats.org/officeDocument/2006/relationships/hyperlink" Target="http://www.mouser.com/catalog/631/1202.pdf" TargetMode="External" /><Relationship Id="rId34" Type="http://schemas.openxmlformats.org/officeDocument/2006/relationships/hyperlink" Target="http://www.mouser.com/catalog/631/1203.pdf" TargetMode="External" /><Relationship Id="rId35" Type="http://schemas.openxmlformats.org/officeDocument/2006/relationships/hyperlink" Target="http://www.mouser.com/search/productdetail.aspx?R=2211virtualkey53400000virtualkey534-405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2" width="11.8515625" style="10" customWidth="1"/>
    <col min="3" max="3" width="23.7109375" style="2" customWidth="1"/>
    <col min="4" max="4" width="18.8515625" style="8" customWidth="1"/>
    <col min="5" max="5" width="6.28125" style="0" customWidth="1"/>
    <col min="6" max="6" width="6.00390625" style="0" customWidth="1"/>
    <col min="7" max="7" width="8.140625" style="3" customWidth="1"/>
    <col min="8" max="8" width="7.57421875" style="24" customWidth="1"/>
    <col min="9" max="9" width="8.140625" style="3" customWidth="1"/>
    <col min="10" max="10" width="8.140625" style="24" customWidth="1"/>
    <col min="11" max="11" width="8.140625" style="3" customWidth="1"/>
    <col min="12" max="16384" width="8.7109375" style="12" customWidth="1"/>
  </cols>
  <sheetData>
    <row r="1" spans="1:9" ht="12">
      <c r="A1" t="s">
        <v>0</v>
      </c>
      <c r="B1" s="10" t="s">
        <v>3</v>
      </c>
      <c r="C1" s="2" t="s">
        <v>9</v>
      </c>
      <c r="D1" s="8" t="s">
        <v>12</v>
      </c>
      <c r="E1" t="s">
        <v>11</v>
      </c>
      <c r="F1" t="s">
        <v>7</v>
      </c>
      <c r="G1" s="3" t="s">
        <v>13</v>
      </c>
      <c r="H1" s="24" t="s">
        <v>36</v>
      </c>
      <c r="I1" s="3" t="s">
        <v>35</v>
      </c>
    </row>
    <row r="2" ht="12">
      <c r="A2" t="s">
        <v>30</v>
      </c>
    </row>
    <row r="3" spans="1:11" ht="12.75">
      <c r="A3" s="4" t="s">
        <v>19</v>
      </c>
      <c r="B3" s="11"/>
      <c r="C3" s="6"/>
      <c r="D3" s="9"/>
      <c r="E3" s="5"/>
      <c r="F3" s="5"/>
      <c r="G3" s="7"/>
      <c r="H3" s="25"/>
      <c r="I3" s="7"/>
      <c r="J3" s="25"/>
      <c r="K3" s="7"/>
    </row>
    <row r="4" spans="1:11" ht="12.75">
      <c r="A4" s="20" t="s">
        <v>84</v>
      </c>
      <c r="B4" s="15"/>
      <c r="C4" s="16"/>
      <c r="D4" s="17"/>
      <c r="E4" s="12"/>
      <c r="F4" s="12"/>
      <c r="G4" s="13"/>
      <c r="H4" s="26"/>
      <c r="I4" s="13"/>
      <c r="J4" s="26"/>
      <c r="K4" s="13"/>
    </row>
    <row r="5" spans="1:11" ht="12">
      <c r="A5" s="38" t="s">
        <v>49</v>
      </c>
      <c r="B5" s="10" t="s">
        <v>2</v>
      </c>
      <c r="C5" s="2" t="s">
        <v>10</v>
      </c>
      <c r="D5" s="9" t="s">
        <v>57</v>
      </c>
      <c r="E5" s="12">
        <v>1</v>
      </c>
      <c r="F5" s="12">
        <v>1</v>
      </c>
      <c r="G5" s="13">
        <v>0.13</v>
      </c>
      <c r="H5" s="40">
        <v>2</v>
      </c>
      <c r="I5" s="3">
        <f aca="true" t="shared" si="0" ref="I5:I12">PRODUCT(H5,G5)</f>
        <v>0.26</v>
      </c>
      <c r="J5" s="26">
        <v>3</v>
      </c>
      <c r="K5" s="3">
        <f>PRODUCT(J5,G5)</f>
        <v>0.39</v>
      </c>
    </row>
    <row r="6" spans="1:11" ht="12">
      <c r="A6" s="38" t="s">
        <v>82</v>
      </c>
      <c r="B6" s="10" t="s">
        <v>2</v>
      </c>
      <c r="C6" s="2" t="s">
        <v>10</v>
      </c>
      <c r="D6" s="9" t="s">
        <v>83</v>
      </c>
      <c r="E6" s="12">
        <v>1</v>
      </c>
      <c r="F6" s="12">
        <v>1</v>
      </c>
      <c r="G6" s="13">
        <v>0.13</v>
      </c>
      <c r="H6" s="40">
        <v>1</v>
      </c>
      <c r="I6" s="3">
        <f t="shared" si="0"/>
        <v>0.13</v>
      </c>
      <c r="J6" s="26">
        <v>2</v>
      </c>
      <c r="K6" s="3">
        <f>PRODUCT(J6,G6)</f>
        <v>0.26</v>
      </c>
    </row>
    <row r="7" spans="1:11" ht="12">
      <c r="A7" s="38" t="s">
        <v>50</v>
      </c>
      <c r="B7" s="10" t="s">
        <v>2</v>
      </c>
      <c r="C7" s="2" t="s">
        <v>10</v>
      </c>
      <c r="D7" s="9" t="s">
        <v>56</v>
      </c>
      <c r="E7" s="12">
        <v>1</v>
      </c>
      <c r="F7" s="12">
        <v>1</v>
      </c>
      <c r="G7" s="13">
        <v>0.13</v>
      </c>
      <c r="H7" s="40">
        <v>2</v>
      </c>
      <c r="I7" s="3">
        <f t="shared" si="0"/>
        <v>0.26</v>
      </c>
      <c r="J7" s="26">
        <v>3</v>
      </c>
      <c r="K7" s="3">
        <f>PRODUCT(J7,G7)</f>
        <v>0.39</v>
      </c>
    </row>
    <row r="8" spans="1:11" ht="12">
      <c r="A8" s="19" t="s">
        <v>109</v>
      </c>
      <c r="B8" s="10" t="s">
        <v>2</v>
      </c>
      <c r="C8" s="2" t="s">
        <v>10</v>
      </c>
      <c r="D8" s="9" t="s">
        <v>110</v>
      </c>
      <c r="E8" s="12">
        <v>1</v>
      </c>
      <c r="F8" s="12">
        <v>1</v>
      </c>
      <c r="G8" s="13">
        <v>0.13</v>
      </c>
      <c r="H8" s="40">
        <v>1</v>
      </c>
      <c r="I8" s="3">
        <f t="shared" si="0"/>
        <v>0.13</v>
      </c>
      <c r="J8" s="24">
        <v>2</v>
      </c>
      <c r="K8" s="3">
        <f>PRODUCT(J8,G8)</f>
        <v>0.26</v>
      </c>
    </row>
    <row r="9" spans="1:11" ht="12">
      <c r="A9" s="19" t="s">
        <v>1</v>
      </c>
      <c r="B9" s="10" t="s">
        <v>2</v>
      </c>
      <c r="C9" s="2" t="s">
        <v>10</v>
      </c>
      <c r="D9" s="9" t="s">
        <v>6</v>
      </c>
      <c r="E9">
        <v>1</v>
      </c>
      <c r="F9">
        <v>1</v>
      </c>
      <c r="G9" s="13">
        <v>0.13</v>
      </c>
      <c r="H9" s="40">
        <v>2</v>
      </c>
      <c r="I9" s="3">
        <f t="shared" si="0"/>
        <v>0.26</v>
      </c>
      <c r="J9" s="37" t="s">
        <v>58</v>
      </c>
      <c r="K9" s="3">
        <f>PRODUCT(J9,0)</f>
        <v>0</v>
      </c>
    </row>
    <row r="10" spans="1:11" ht="12">
      <c r="A10" s="19" t="s">
        <v>51</v>
      </c>
      <c r="B10" s="10" t="s">
        <v>2</v>
      </c>
      <c r="C10" s="2" t="s">
        <v>10</v>
      </c>
      <c r="D10" s="9" t="s">
        <v>59</v>
      </c>
      <c r="E10">
        <v>1</v>
      </c>
      <c r="F10">
        <v>1</v>
      </c>
      <c r="G10" s="13">
        <v>0.13</v>
      </c>
      <c r="H10" s="40">
        <v>4</v>
      </c>
      <c r="I10" s="3">
        <f t="shared" si="0"/>
        <v>0.52</v>
      </c>
      <c r="J10" s="24">
        <v>5</v>
      </c>
      <c r="K10" s="3">
        <f>PRODUCT(J10,G10)</f>
        <v>0.65</v>
      </c>
    </row>
    <row r="11" spans="1:11" ht="12">
      <c r="A11" s="19" t="s">
        <v>52</v>
      </c>
      <c r="B11" s="10" t="s">
        <v>2</v>
      </c>
      <c r="C11" s="2" t="s">
        <v>10</v>
      </c>
      <c r="D11" s="9" t="s">
        <v>60</v>
      </c>
      <c r="E11">
        <v>1</v>
      </c>
      <c r="F11">
        <v>1</v>
      </c>
      <c r="G11" s="13">
        <v>0.13</v>
      </c>
      <c r="H11" s="40">
        <v>4</v>
      </c>
      <c r="I11" s="3">
        <f t="shared" si="0"/>
        <v>0.52</v>
      </c>
      <c r="J11" s="37" t="s">
        <v>58</v>
      </c>
      <c r="K11" s="3">
        <f>PRODUCT(J11,0)</f>
        <v>0</v>
      </c>
    </row>
    <row r="12" spans="1:11" ht="12">
      <c r="A12" s="19" t="s">
        <v>107</v>
      </c>
      <c r="B12" s="10" t="s">
        <v>2</v>
      </c>
      <c r="C12" s="2" t="s">
        <v>10</v>
      </c>
      <c r="D12" s="9" t="s">
        <v>108</v>
      </c>
      <c r="E12">
        <v>1</v>
      </c>
      <c r="F12">
        <v>1</v>
      </c>
      <c r="G12" s="13">
        <v>0.13</v>
      </c>
      <c r="H12" s="40">
        <v>1</v>
      </c>
      <c r="I12" s="3">
        <f t="shared" si="0"/>
        <v>0.13</v>
      </c>
      <c r="J12" s="24">
        <v>2</v>
      </c>
      <c r="K12" s="3">
        <f>PRODUCT(J12,G12)</f>
        <v>0.26</v>
      </c>
    </row>
    <row r="13" spans="1:11" ht="12">
      <c r="A13" s="19" t="s">
        <v>85</v>
      </c>
      <c r="B13" s="10" t="s">
        <v>2</v>
      </c>
      <c r="C13" s="2" t="s">
        <v>10</v>
      </c>
      <c r="D13" s="9" t="s">
        <v>86</v>
      </c>
      <c r="E13">
        <v>1</v>
      </c>
      <c r="F13">
        <v>1</v>
      </c>
      <c r="G13" s="13">
        <v>0.13</v>
      </c>
      <c r="H13" s="40">
        <v>6</v>
      </c>
      <c r="I13" s="3">
        <f aca="true" t="shared" si="1" ref="I13:I18">PRODUCT(H13,G13)</f>
        <v>0.78</v>
      </c>
      <c r="J13" s="24">
        <v>2</v>
      </c>
      <c r="K13" s="3">
        <f>PRODUCT(J13,G13)</f>
        <v>0.26</v>
      </c>
    </row>
    <row r="14" spans="1:11" ht="12">
      <c r="A14" s="19" t="s">
        <v>53</v>
      </c>
      <c r="B14" s="10" t="s">
        <v>2</v>
      </c>
      <c r="C14" s="2" t="s">
        <v>10</v>
      </c>
      <c r="D14" s="9" t="s">
        <v>61</v>
      </c>
      <c r="E14">
        <v>1</v>
      </c>
      <c r="F14">
        <v>1</v>
      </c>
      <c r="G14" s="13">
        <v>0.13</v>
      </c>
      <c r="H14" s="40">
        <v>4</v>
      </c>
      <c r="I14" s="3">
        <f t="shared" si="1"/>
        <v>0.52</v>
      </c>
      <c r="J14" s="24">
        <v>5</v>
      </c>
      <c r="K14" s="3">
        <f>PRODUCT(J14,G14)</f>
        <v>0.65</v>
      </c>
    </row>
    <row r="15" spans="1:11" ht="12">
      <c r="A15" s="19" t="s">
        <v>111</v>
      </c>
      <c r="B15" s="10" t="s">
        <v>2</v>
      </c>
      <c r="C15" s="2" t="s">
        <v>10</v>
      </c>
      <c r="D15" s="9" t="s">
        <v>112</v>
      </c>
      <c r="E15">
        <v>1</v>
      </c>
      <c r="F15">
        <v>1</v>
      </c>
      <c r="G15" s="13">
        <v>0.13</v>
      </c>
      <c r="H15" s="40">
        <v>1</v>
      </c>
      <c r="I15" s="3">
        <f>PRODUCT(H15,G15)</f>
        <v>0.13</v>
      </c>
      <c r="J15" s="37" t="s">
        <v>58</v>
      </c>
      <c r="K15" s="3">
        <f>PRODUCT(J15,0)</f>
        <v>0</v>
      </c>
    </row>
    <row r="16" spans="1:11" ht="12">
      <c r="A16" s="19" t="s">
        <v>54</v>
      </c>
      <c r="B16" s="10" t="s">
        <v>2</v>
      </c>
      <c r="C16" s="2" t="s">
        <v>10</v>
      </c>
      <c r="D16" s="9" t="s">
        <v>8</v>
      </c>
      <c r="E16">
        <v>1</v>
      </c>
      <c r="F16">
        <v>1</v>
      </c>
      <c r="G16" s="13">
        <v>0.13</v>
      </c>
      <c r="H16" s="40">
        <v>15</v>
      </c>
      <c r="I16" s="3">
        <f t="shared" si="1"/>
        <v>1.9500000000000002</v>
      </c>
      <c r="J16" s="37" t="s">
        <v>58</v>
      </c>
      <c r="K16" s="3">
        <f>PRODUCT(J16,0)</f>
        <v>0</v>
      </c>
    </row>
    <row r="17" spans="1:11" ht="12">
      <c r="A17" s="19" t="s">
        <v>105</v>
      </c>
      <c r="B17" s="10" t="s">
        <v>2</v>
      </c>
      <c r="C17" s="2" t="s">
        <v>10</v>
      </c>
      <c r="D17" s="9" t="s">
        <v>106</v>
      </c>
      <c r="E17">
        <v>1</v>
      </c>
      <c r="F17">
        <v>1</v>
      </c>
      <c r="G17" s="13">
        <v>0.13</v>
      </c>
      <c r="H17" s="40">
        <v>1</v>
      </c>
      <c r="I17" s="3">
        <f>PRODUCT(H17,G17)</f>
        <v>0.13</v>
      </c>
      <c r="J17" s="26">
        <v>2</v>
      </c>
      <c r="K17" s="3">
        <f>PRODUCT(J17,G17)</f>
        <v>0.26</v>
      </c>
    </row>
    <row r="18" spans="1:11" ht="12">
      <c r="A18" s="19" t="s">
        <v>87</v>
      </c>
      <c r="B18" s="10" t="s">
        <v>2</v>
      </c>
      <c r="C18" s="2" t="s">
        <v>10</v>
      </c>
      <c r="D18" s="9" t="s">
        <v>62</v>
      </c>
      <c r="E18">
        <v>1</v>
      </c>
      <c r="F18">
        <v>1</v>
      </c>
      <c r="G18" s="13">
        <v>0.13</v>
      </c>
      <c r="H18" s="40">
        <v>3</v>
      </c>
      <c r="I18" s="3">
        <f t="shared" si="1"/>
        <v>0.39</v>
      </c>
      <c r="J18" s="24">
        <v>4</v>
      </c>
      <c r="K18" s="3">
        <f>PRODUCT(J18,G18)</f>
        <v>0.52</v>
      </c>
    </row>
    <row r="19" spans="1:11" ht="12">
      <c r="A19" s="27"/>
      <c r="B19" s="15"/>
      <c r="C19" s="16"/>
      <c r="D19" s="22"/>
      <c r="E19" s="12"/>
      <c r="F19" s="12"/>
      <c r="G19" s="13"/>
      <c r="H19" s="26"/>
      <c r="I19" s="13"/>
      <c r="J19" s="26"/>
      <c r="K19" s="13"/>
    </row>
    <row r="20" spans="1:11" ht="12">
      <c r="A20" s="28" t="s">
        <v>39</v>
      </c>
      <c r="B20" s="31"/>
      <c r="C20" s="32"/>
      <c r="D20" s="33"/>
      <c r="E20" s="23"/>
      <c r="F20" s="23"/>
      <c r="G20" s="34"/>
      <c r="H20" s="34"/>
      <c r="I20" s="34">
        <f>SUM(I5:I18)</f>
        <v>6.109999999999999</v>
      </c>
      <c r="J20" s="35"/>
      <c r="K20" s="34">
        <f>SUM(K5:K18)</f>
        <v>3.9</v>
      </c>
    </row>
    <row r="21" spans="1:11" ht="12">
      <c r="A21" s="28" t="s">
        <v>40</v>
      </c>
      <c r="B21" s="31"/>
      <c r="C21" s="32"/>
      <c r="D21" s="36"/>
      <c r="E21" s="23"/>
      <c r="F21" s="23"/>
      <c r="G21" s="34"/>
      <c r="H21" s="35"/>
      <c r="I21" s="34">
        <f>SUM(I20)</f>
        <v>6.109999999999999</v>
      </c>
      <c r="J21" s="35"/>
      <c r="K21" s="34">
        <f>SUM(K20)</f>
        <v>3.9</v>
      </c>
    </row>
    <row r="22" spans="1:11" ht="12">
      <c r="A22" s="27"/>
      <c r="C22" s="16"/>
      <c r="D22" s="17"/>
      <c r="E22" s="12"/>
      <c r="F22" s="12"/>
      <c r="G22" s="13"/>
      <c r="H22" s="26"/>
      <c r="I22" s="13"/>
      <c r="J22" s="26"/>
      <c r="K22" s="13"/>
    </row>
    <row r="23" spans="1:11" ht="12.75">
      <c r="A23" s="4" t="s">
        <v>17</v>
      </c>
      <c r="B23" s="11"/>
      <c r="C23" s="6"/>
      <c r="D23" s="9"/>
      <c r="E23" s="5"/>
      <c r="F23" s="5"/>
      <c r="G23" s="7"/>
      <c r="H23" s="25"/>
      <c r="I23" s="7"/>
      <c r="J23" s="25"/>
      <c r="K23" s="7"/>
    </row>
    <row r="24" spans="1:4" ht="12.75">
      <c r="A24" s="1" t="s">
        <v>80</v>
      </c>
      <c r="D24" s="17"/>
    </row>
    <row r="25" spans="1:11" ht="12">
      <c r="A25" s="29" t="s">
        <v>122</v>
      </c>
      <c r="B25" s="15" t="s">
        <v>2</v>
      </c>
      <c r="C25" s="16" t="s">
        <v>10</v>
      </c>
      <c r="D25" s="9" t="s">
        <v>121</v>
      </c>
      <c r="E25">
        <v>1</v>
      </c>
      <c r="F25">
        <v>1</v>
      </c>
      <c r="G25" s="3">
        <v>0.06</v>
      </c>
      <c r="H25" s="25">
        <v>2</v>
      </c>
      <c r="I25" s="3">
        <f>PRODUCT(H25,G25)</f>
        <v>0.12</v>
      </c>
      <c r="J25" s="25">
        <v>3</v>
      </c>
      <c r="K25" s="3">
        <f>PRODUCT(J25,G25)</f>
        <v>0.18</v>
      </c>
    </row>
    <row r="26" spans="1:11" ht="12">
      <c r="A26" s="19" t="s">
        <v>119</v>
      </c>
      <c r="B26" s="15" t="s">
        <v>2</v>
      </c>
      <c r="C26" s="16" t="s">
        <v>10</v>
      </c>
      <c r="D26" s="9" t="s">
        <v>120</v>
      </c>
      <c r="E26">
        <v>1</v>
      </c>
      <c r="F26">
        <v>1</v>
      </c>
      <c r="G26" s="3">
        <v>0.06</v>
      </c>
      <c r="H26" s="25">
        <v>3</v>
      </c>
      <c r="I26" s="3">
        <f>PRODUCT(H26,G26)</f>
        <v>0.18</v>
      </c>
      <c r="J26" s="25">
        <v>4</v>
      </c>
      <c r="K26" s="3">
        <f>PRODUCT(J26,G26)</f>
        <v>0.24</v>
      </c>
    </row>
    <row r="27" ht="12.75">
      <c r="A27" s="1" t="s">
        <v>117</v>
      </c>
    </row>
    <row r="28" spans="1:11" ht="12">
      <c r="A28" s="19" t="s">
        <v>113</v>
      </c>
      <c r="B28" s="10" t="s">
        <v>2</v>
      </c>
      <c r="C28" s="2" t="s">
        <v>115</v>
      </c>
      <c r="D28" s="5" t="s">
        <v>114</v>
      </c>
      <c r="E28">
        <v>1</v>
      </c>
      <c r="F28">
        <v>1</v>
      </c>
      <c r="G28" s="3">
        <v>0.25</v>
      </c>
      <c r="H28" s="25">
        <v>2</v>
      </c>
      <c r="I28" s="3">
        <f>PRODUCT(H28,G28)</f>
        <v>0.5</v>
      </c>
      <c r="J28" s="37" t="s">
        <v>58</v>
      </c>
      <c r="K28" s="3">
        <v>0</v>
      </c>
    </row>
    <row r="29" spans="1:10" ht="12">
      <c r="A29" s="19"/>
      <c r="B29" s="10" t="s">
        <v>153</v>
      </c>
      <c r="C29" s="2" t="s">
        <v>154</v>
      </c>
      <c r="D29" s="49" t="s">
        <v>155</v>
      </c>
      <c r="E29">
        <v>1</v>
      </c>
      <c r="F29">
        <v>1</v>
      </c>
      <c r="G29" s="3">
        <v>0.19</v>
      </c>
      <c r="H29" s="25"/>
      <c r="J29" s="37"/>
    </row>
    <row r="30" spans="1:11" ht="12">
      <c r="A30" s="19" t="s">
        <v>81</v>
      </c>
      <c r="B30" s="10" t="s">
        <v>2</v>
      </c>
      <c r="C30" s="2" t="s">
        <v>115</v>
      </c>
      <c r="D30" s="5" t="s">
        <v>116</v>
      </c>
      <c r="E30">
        <v>1</v>
      </c>
      <c r="F30">
        <v>1</v>
      </c>
      <c r="G30" s="3">
        <v>0.21</v>
      </c>
      <c r="H30" s="25">
        <v>1</v>
      </c>
      <c r="I30" s="3">
        <f>PRODUCT(H30,G30)</f>
        <v>0.21</v>
      </c>
      <c r="J30" s="37" t="s">
        <v>58</v>
      </c>
      <c r="K30" s="3">
        <f>PRODUCT(J30,G30)</f>
        <v>0.21</v>
      </c>
    </row>
    <row r="31" spans="1:10" ht="12">
      <c r="A31" s="19"/>
      <c r="B31" s="10" t="s">
        <v>153</v>
      </c>
      <c r="C31" s="2" t="s">
        <v>154</v>
      </c>
      <c r="D31" s="48" t="s">
        <v>156</v>
      </c>
      <c r="E31">
        <v>1</v>
      </c>
      <c r="F31">
        <v>1</v>
      </c>
      <c r="G31" s="3">
        <v>0.19</v>
      </c>
      <c r="H31" s="25"/>
      <c r="J31" s="37"/>
    </row>
    <row r="32" spans="1:11" ht="12">
      <c r="A32" s="19" t="s">
        <v>63</v>
      </c>
      <c r="B32" s="10" t="s">
        <v>2</v>
      </c>
      <c r="C32" s="2" t="s">
        <v>115</v>
      </c>
      <c r="D32" s="5" t="s">
        <v>118</v>
      </c>
      <c r="E32">
        <v>1</v>
      </c>
      <c r="F32">
        <v>1</v>
      </c>
      <c r="G32" s="3">
        <v>0.22</v>
      </c>
      <c r="H32" s="25">
        <v>4</v>
      </c>
      <c r="I32" s="3">
        <f>PRODUCT(H32,G32)</f>
        <v>0.88</v>
      </c>
      <c r="J32" s="37" t="s">
        <v>58</v>
      </c>
      <c r="K32" s="3">
        <f>PRODUCT(J32,G32)</f>
        <v>0.22</v>
      </c>
    </row>
    <row r="33" spans="1:10" ht="12">
      <c r="A33" s="19"/>
      <c r="B33" s="10" t="s">
        <v>153</v>
      </c>
      <c r="C33" s="2" t="s">
        <v>154</v>
      </c>
      <c r="D33" s="48" t="s">
        <v>157</v>
      </c>
      <c r="E33" s="12">
        <v>1</v>
      </c>
      <c r="F33" s="12">
        <v>1</v>
      </c>
      <c r="G33" s="13">
        <v>0.22</v>
      </c>
      <c r="H33" s="25"/>
      <c r="J33" s="37"/>
    </row>
    <row r="34" spans="1:4" ht="12">
      <c r="A34" s="12"/>
      <c r="D34"/>
    </row>
    <row r="35" spans="1:11" ht="12">
      <c r="A35" s="28" t="s">
        <v>41</v>
      </c>
      <c r="B35" s="31"/>
      <c r="C35" s="32"/>
      <c r="D35" s="33"/>
      <c r="E35" s="23"/>
      <c r="F35" s="23"/>
      <c r="G35" s="34"/>
      <c r="H35" s="35"/>
      <c r="I35" s="34">
        <f>SUM(I24:I32)</f>
        <v>1.8900000000000001</v>
      </c>
      <c r="J35" s="35"/>
      <c r="K35" s="34">
        <f>SUM(K24:K32)</f>
        <v>0.85</v>
      </c>
    </row>
    <row r="36" spans="1:11" ht="12">
      <c r="A36" s="28" t="s">
        <v>40</v>
      </c>
      <c r="B36" s="31"/>
      <c r="C36" s="32"/>
      <c r="D36" s="36"/>
      <c r="E36" s="23"/>
      <c r="F36" s="23"/>
      <c r="G36" s="34"/>
      <c r="H36" s="35"/>
      <c r="I36" s="34">
        <f>SUM(I20,I35)</f>
        <v>8</v>
      </c>
      <c r="J36" s="35"/>
      <c r="K36" s="34">
        <f>SUM(K20,K35)</f>
        <v>4.75</v>
      </c>
    </row>
    <row r="37" spans="1:11" ht="12">
      <c r="A37" s="27"/>
      <c r="B37" s="15"/>
      <c r="C37" s="16"/>
      <c r="D37" s="17"/>
      <c r="E37" s="12"/>
      <c r="F37" s="12"/>
      <c r="G37" s="13"/>
      <c r="H37" s="26"/>
      <c r="I37" s="13"/>
      <c r="J37" s="26"/>
      <c r="K37" s="13"/>
    </row>
    <row r="38" spans="1:11" ht="12.75">
      <c r="A38" s="14"/>
      <c r="B38" s="15"/>
      <c r="C38" s="16"/>
      <c r="D38" s="17"/>
      <c r="E38" s="12"/>
      <c r="F38" s="12"/>
      <c r="G38" s="13"/>
      <c r="H38" s="26"/>
      <c r="I38" s="13"/>
      <c r="J38" s="26"/>
      <c r="K38" s="13"/>
    </row>
    <row r="39" spans="1:11" ht="12.75">
      <c r="A39" s="4" t="s">
        <v>79</v>
      </c>
      <c r="B39" s="11"/>
      <c r="C39" s="6"/>
      <c r="D39" s="9"/>
      <c r="E39" s="5"/>
      <c r="F39" s="5"/>
      <c r="G39" s="7"/>
      <c r="H39" s="25"/>
      <c r="I39" s="7"/>
      <c r="J39" s="25"/>
      <c r="K39" s="7"/>
    </row>
    <row r="40" spans="1:11" ht="12">
      <c r="A40" s="19" t="s">
        <v>126</v>
      </c>
      <c r="B40" s="10" t="s">
        <v>2</v>
      </c>
      <c r="C40" s="2" t="s">
        <v>14</v>
      </c>
      <c r="D40" s="5" t="s">
        <v>127</v>
      </c>
      <c r="E40">
        <v>1</v>
      </c>
      <c r="F40">
        <v>1</v>
      </c>
      <c r="G40" s="3">
        <v>0.48</v>
      </c>
      <c r="H40" s="25">
        <v>1</v>
      </c>
      <c r="I40" s="3">
        <f>PRODUCT(H40,G40)</f>
        <v>0.48</v>
      </c>
      <c r="J40" s="24">
        <v>2</v>
      </c>
      <c r="K40" s="3">
        <f>PRODUCT(J40,G40)</f>
        <v>0.96</v>
      </c>
    </row>
    <row r="41" spans="1:11" ht="12">
      <c r="A41" s="19" t="s">
        <v>37</v>
      </c>
      <c r="B41" s="10" t="s">
        <v>2</v>
      </c>
      <c r="C41" s="2" t="s">
        <v>14</v>
      </c>
      <c r="D41" s="5" t="s">
        <v>65</v>
      </c>
      <c r="E41">
        <v>1</v>
      </c>
      <c r="F41">
        <v>1</v>
      </c>
      <c r="G41" s="3">
        <v>0.5</v>
      </c>
      <c r="H41" s="25">
        <v>2</v>
      </c>
      <c r="I41" s="3">
        <f>PRODUCT(H41,G41)</f>
        <v>1</v>
      </c>
      <c r="J41" s="24">
        <v>3</v>
      </c>
      <c r="K41" s="3">
        <f>PRODUCT(J41,G41)</f>
        <v>1.5</v>
      </c>
    </row>
    <row r="42" spans="1:11" ht="12">
      <c r="A42" s="19" t="s">
        <v>128</v>
      </c>
      <c r="B42" s="10" t="s">
        <v>2</v>
      </c>
      <c r="C42" s="2" t="s">
        <v>64</v>
      </c>
      <c r="D42" s="30" t="s">
        <v>129</v>
      </c>
      <c r="E42">
        <v>1</v>
      </c>
      <c r="F42">
        <v>1</v>
      </c>
      <c r="G42" s="3">
        <v>0.45</v>
      </c>
      <c r="H42" s="25">
        <v>1</v>
      </c>
      <c r="I42" s="3">
        <f>PRODUCT(H42,G42)</f>
        <v>0.45</v>
      </c>
      <c r="J42" s="26">
        <v>2</v>
      </c>
      <c r="K42" s="3">
        <f>PRODUCT(J42,G42)</f>
        <v>0.9</v>
      </c>
    </row>
    <row r="43" spans="1:11" ht="12.75">
      <c r="A43" s="14" t="s">
        <v>55</v>
      </c>
      <c r="B43" s="15"/>
      <c r="C43" s="16"/>
      <c r="D43" s="12"/>
      <c r="E43" s="12"/>
      <c r="F43" s="12"/>
      <c r="G43" s="13"/>
      <c r="H43" s="26"/>
      <c r="I43" s="13"/>
      <c r="J43" s="26"/>
      <c r="K43" s="13"/>
    </row>
    <row r="44" spans="1:11" ht="12">
      <c r="A44" s="19" t="s">
        <v>89</v>
      </c>
      <c r="B44" s="10" t="s">
        <v>2</v>
      </c>
      <c r="C44" s="2" t="s">
        <v>64</v>
      </c>
      <c r="D44" s="30" t="s">
        <v>88</v>
      </c>
      <c r="E44" s="12">
        <v>1</v>
      </c>
      <c r="F44" s="12">
        <v>1</v>
      </c>
      <c r="G44" s="13">
        <v>0.19</v>
      </c>
      <c r="H44" s="25">
        <v>7</v>
      </c>
      <c r="I44" s="3">
        <f>PRODUCT(H44,G44)</f>
        <v>1.33</v>
      </c>
      <c r="J44" s="26">
        <v>8</v>
      </c>
      <c r="K44" s="3">
        <f>PRODUCT(J44,0.09)</f>
        <v>0.72</v>
      </c>
    </row>
    <row r="45" spans="1:11" ht="12">
      <c r="A45" s="19" t="s">
        <v>124</v>
      </c>
      <c r="B45" s="10" t="s">
        <v>2</v>
      </c>
      <c r="C45" s="2" t="s">
        <v>64</v>
      </c>
      <c r="D45" s="30" t="s">
        <v>123</v>
      </c>
      <c r="E45" s="12">
        <v>1</v>
      </c>
      <c r="F45" s="12">
        <v>1</v>
      </c>
      <c r="G45" s="13">
        <v>0.19</v>
      </c>
      <c r="H45" s="25">
        <v>5</v>
      </c>
      <c r="I45" s="3">
        <f>PRODUCT(H45,G45)</f>
        <v>0.95</v>
      </c>
      <c r="J45" s="26">
        <v>6</v>
      </c>
      <c r="K45" s="3">
        <f>PRODUCT(J45,0.09)</f>
        <v>0.54</v>
      </c>
    </row>
    <row r="46" spans="1:11" ht="12.75">
      <c r="A46" s="14" t="s">
        <v>68</v>
      </c>
      <c r="B46" s="15"/>
      <c r="C46" s="16"/>
      <c r="D46" s="12"/>
      <c r="E46" s="12"/>
      <c r="F46" s="12"/>
      <c r="G46" s="13"/>
      <c r="H46" s="26"/>
      <c r="J46" s="26"/>
      <c r="K46" s="13"/>
    </row>
    <row r="47" spans="1:11" ht="12">
      <c r="A47" s="19" t="s">
        <v>69</v>
      </c>
      <c r="B47" s="10" t="s">
        <v>2</v>
      </c>
      <c r="C47" s="2" t="s">
        <v>66</v>
      </c>
      <c r="D47" s="30" t="s">
        <v>67</v>
      </c>
      <c r="E47" s="12">
        <v>1</v>
      </c>
      <c r="F47" s="12">
        <v>1</v>
      </c>
      <c r="G47" s="3">
        <v>0.03</v>
      </c>
      <c r="H47" s="25">
        <v>9</v>
      </c>
      <c r="I47" s="3">
        <f>PRODUCT(H47,G47)</f>
        <v>0.27</v>
      </c>
      <c r="J47" s="24">
        <v>10</v>
      </c>
      <c r="K47" s="3">
        <f>PRODUCT(J47,G47)</f>
        <v>0.3</v>
      </c>
    </row>
    <row r="48" spans="1:4" ht="12">
      <c r="A48" s="12"/>
      <c r="D48"/>
    </row>
    <row r="49" spans="1:11" ht="12">
      <c r="A49" s="28" t="s">
        <v>44</v>
      </c>
      <c r="B49" s="31"/>
      <c r="C49" s="32"/>
      <c r="D49" s="33"/>
      <c r="E49" s="23"/>
      <c r="F49" s="23"/>
      <c r="G49" s="34"/>
      <c r="H49" s="35"/>
      <c r="I49" s="34">
        <f>SUM(I41:I47)</f>
        <v>4</v>
      </c>
      <c r="J49" s="35"/>
      <c r="K49" s="34">
        <f>SUM(K41:K47)</f>
        <v>3.96</v>
      </c>
    </row>
    <row r="50" spans="1:11" ht="12">
      <c r="A50" s="28" t="s">
        <v>40</v>
      </c>
      <c r="B50" s="31"/>
      <c r="C50" s="32"/>
      <c r="D50" s="36"/>
      <c r="E50" s="23"/>
      <c r="F50" s="23"/>
      <c r="G50" s="34"/>
      <c r="H50" s="35"/>
      <c r="I50" s="34">
        <f>SUM(I20,I35,I49)</f>
        <v>12</v>
      </c>
      <c r="J50" s="35"/>
      <c r="K50" s="34">
        <f>SUM(K20,K35,K49)</f>
        <v>8.71</v>
      </c>
    </row>
    <row r="51" spans="1:4" ht="12">
      <c r="A51" s="12"/>
      <c r="D51"/>
    </row>
    <row r="52" spans="1:11" ht="12.75">
      <c r="A52" s="4" t="s">
        <v>31</v>
      </c>
      <c r="B52" s="11"/>
      <c r="C52" s="6"/>
      <c r="D52" s="30"/>
      <c r="E52" s="5"/>
      <c r="F52" s="5"/>
      <c r="G52" s="7"/>
      <c r="H52" s="25"/>
      <c r="I52" s="7"/>
      <c r="J52" s="25"/>
      <c r="K52" s="7"/>
    </row>
    <row r="53" spans="1:11" ht="12">
      <c r="A53" s="29" t="s">
        <v>31</v>
      </c>
      <c r="B53" s="15" t="s">
        <v>2</v>
      </c>
      <c r="C53" s="16" t="s">
        <v>43</v>
      </c>
      <c r="D53" s="30" t="s">
        <v>42</v>
      </c>
      <c r="E53" s="12">
        <v>1</v>
      </c>
      <c r="F53" s="12">
        <v>1</v>
      </c>
      <c r="G53" s="13">
        <v>0.36</v>
      </c>
      <c r="H53" s="26">
        <v>2</v>
      </c>
      <c r="I53" s="3">
        <f>PRODUCT(H53,G53)</f>
        <v>0.72</v>
      </c>
      <c r="J53" s="26">
        <v>2</v>
      </c>
      <c r="K53" s="13">
        <f>PRODUCT(J53,G53)</f>
        <v>0.72</v>
      </c>
    </row>
    <row r="55" spans="1:11" ht="12">
      <c r="A55" s="28" t="s">
        <v>45</v>
      </c>
      <c r="B55" s="31"/>
      <c r="C55" s="32"/>
      <c r="D55" s="33"/>
      <c r="E55" s="23"/>
      <c r="F55" s="23"/>
      <c r="G55" s="34"/>
      <c r="H55" s="35"/>
      <c r="I55" s="34">
        <f>SUM(I53)</f>
        <v>0.72</v>
      </c>
      <c r="J55" s="35"/>
      <c r="K55" s="34">
        <f>SUM(K53)</f>
        <v>0.72</v>
      </c>
    </row>
    <row r="56" spans="1:11" ht="12">
      <c r="A56" s="28" t="s">
        <v>40</v>
      </c>
      <c r="B56" s="31"/>
      <c r="C56" s="32"/>
      <c r="D56" s="36"/>
      <c r="E56" s="23"/>
      <c r="F56" s="23"/>
      <c r="G56" s="34"/>
      <c r="H56" s="35"/>
      <c r="I56" s="34">
        <f>SUM(I20,I35,I49,I55)</f>
        <v>12.72</v>
      </c>
      <c r="J56" s="35"/>
      <c r="K56" s="34">
        <f>SUM(K20,K35,K49,K55)</f>
        <v>9.430000000000001</v>
      </c>
    </row>
    <row r="58" spans="1:11" ht="12.75">
      <c r="A58" s="4" t="s">
        <v>4</v>
      </c>
      <c r="B58" s="11"/>
      <c r="C58" s="6"/>
      <c r="D58" s="9"/>
      <c r="E58" s="5"/>
      <c r="F58" s="5"/>
      <c r="G58" s="7"/>
      <c r="H58" s="25"/>
      <c r="I58" s="7"/>
      <c r="J58" s="25"/>
      <c r="K58" s="7"/>
    </row>
    <row r="59" ht="12.75">
      <c r="A59" s="1" t="s">
        <v>16</v>
      </c>
    </row>
    <row r="60" spans="1:11" ht="12">
      <c r="A60" s="19" t="s">
        <v>5</v>
      </c>
      <c r="B60" s="10" t="s">
        <v>2</v>
      </c>
      <c r="C60" s="2" t="s">
        <v>15</v>
      </c>
      <c r="D60" s="9" t="s">
        <v>145</v>
      </c>
      <c r="E60">
        <v>1</v>
      </c>
      <c r="F60">
        <v>1</v>
      </c>
      <c r="G60" s="3">
        <v>0.98</v>
      </c>
      <c r="H60" s="25">
        <v>1</v>
      </c>
      <c r="I60" s="3">
        <f>PRODUCT(H60,G60)</f>
        <v>0.98</v>
      </c>
      <c r="J60" s="26">
        <v>2</v>
      </c>
      <c r="K60" s="3">
        <f>PRODUCT(J60,0.58)</f>
        <v>1.16</v>
      </c>
    </row>
    <row r="61" spans="1:11" ht="12">
      <c r="A61" s="19" t="s">
        <v>38</v>
      </c>
      <c r="B61" s="10" t="s">
        <v>2</v>
      </c>
      <c r="C61" s="2" t="s">
        <v>15</v>
      </c>
      <c r="D61" s="5" t="s">
        <v>104</v>
      </c>
      <c r="E61">
        <v>1</v>
      </c>
      <c r="F61">
        <v>1</v>
      </c>
      <c r="G61" s="3">
        <v>0.58</v>
      </c>
      <c r="H61" s="25">
        <v>3</v>
      </c>
      <c r="I61" s="3">
        <f>PRODUCT(H61,G61)</f>
        <v>1.7399999999999998</v>
      </c>
      <c r="J61" s="26">
        <v>4</v>
      </c>
      <c r="K61" s="3">
        <f>PRODUCT(J61,0.41)</f>
        <v>1.64</v>
      </c>
    </row>
    <row r="62" spans="1:11" ht="12">
      <c r="A62" s="21" t="s">
        <v>125</v>
      </c>
      <c r="B62" s="16" t="s">
        <v>2</v>
      </c>
      <c r="C62" s="39" t="s">
        <v>74</v>
      </c>
      <c r="D62" s="30" t="s">
        <v>151</v>
      </c>
      <c r="E62">
        <v>1</v>
      </c>
      <c r="F62">
        <v>1</v>
      </c>
      <c r="G62" s="3">
        <v>2.39</v>
      </c>
      <c r="H62" s="25">
        <v>1</v>
      </c>
      <c r="I62" s="3">
        <f>PRODUCT(H62,G62)</f>
        <v>2.39</v>
      </c>
      <c r="J62" s="26">
        <v>1</v>
      </c>
      <c r="K62" s="44" t="s">
        <v>58</v>
      </c>
    </row>
    <row r="63" spans="1:11" ht="12">
      <c r="A63" s="21" t="s">
        <v>91</v>
      </c>
      <c r="B63" s="16" t="s">
        <v>2</v>
      </c>
      <c r="C63" s="39" t="s">
        <v>74</v>
      </c>
      <c r="D63" s="5" t="s">
        <v>94</v>
      </c>
      <c r="E63" s="12">
        <v>1</v>
      </c>
      <c r="F63" s="12">
        <v>1</v>
      </c>
      <c r="G63" s="13">
        <v>2.1</v>
      </c>
      <c r="H63" s="25">
        <v>1</v>
      </c>
      <c r="I63" s="3">
        <f>PRODUCT(H63,G63)</f>
        <v>2.1</v>
      </c>
      <c r="J63" s="26">
        <v>1</v>
      </c>
      <c r="K63" s="13" t="s">
        <v>18</v>
      </c>
    </row>
    <row r="64" spans="1:11" ht="12">
      <c r="A64" s="21"/>
      <c r="B64" s="16" t="s">
        <v>148</v>
      </c>
      <c r="C64" s="39" t="s">
        <v>74</v>
      </c>
      <c r="D64" s="48" t="s">
        <v>147</v>
      </c>
      <c r="E64" s="12">
        <v>1</v>
      </c>
      <c r="F64" s="12">
        <v>1</v>
      </c>
      <c r="G64" s="13">
        <v>1.13</v>
      </c>
      <c r="H64" s="25"/>
      <c r="J64" s="26">
        <v>2</v>
      </c>
      <c r="K64" s="13">
        <f>PRODUCT(J64,G64)</f>
        <v>2.26</v>
      </c>
    </row>
    <row r="65" spans="1:11" ht="12">
      <c r="A65" s="21" t="s">
        <v>76</v>
      </c>
      <c r="B65" s="16" t="s">
        <v>2</v>
      </c>
      <c r="C65" s="39" t="s">
        <v>74</v>
      </c>
      <c r="D65" s="5" t="s">
        <v>75</v>
      </c>
      <c r="E65" s="12">
        <v>1</v>
      </c>
      <c r="F65" s="12">
        <v>1</v>
      </c>
      <c r="G65" s="13">
        <v>2.1</v>
      </c>
      <c r="H65" s="25">
        <v>1</v>
      </c>
      <c r="I65" s="3">
        <f>PRODUCT(H65,G65)</f>
        <v>2.1</v>
      </c>
      <c r="J65" s="26">
        <v>1</v>
      </c>
      <c r="K65" s="13" t="s">
        <v>18</v>
      </c>
    </row>
    <row r="66" spans="1:11" ht="12">
      <c r="A66" s="21"/>
      <c r="B66" s="16" t="s">
        <v>148</v>
      </c>
      <c r="C66" s="39" t="s">
        <v>74</v>
      </c>
      <c r="D66" s="48" t="s">
        <v>149</v>
      </c>
      <c r="E66" s="12">
        <v>1</v>
      </c>
      <c r="F66" s="12">
        <v>1</v>
      </c>
      <c r="G66" s="13">
        <v>1.13</v>
      </c>
      <c r="H66" s="25"/>
      <c r="J66" s="26">
        <v>2</v>
      </c>
      <c r="K66" s="13">
        <f>PRODUCT(J66,G66)</f>
        <v>2.26</v>
      </c>
    </row>
    <row r="67" spans="1:11" ht="12">
      <c r="A67" s="21" t="s">
        <v>92</v>
      </c>
      <c r="B67" s="16" t="s">
        <v>2</v>
      </c>
      <c r="C67" s="39" t="s">
        <v>74</v>
      </c>
      <c r="D67" s="5" t="s">
        <v>93</v>
      </c>
      <c r="E67" s="12">
        <v>1</v>
      </c>
      <c r="F67" s="12">
        <v>1</v>
      </c>
      <c r="G67" s="13">
        <v>2.07</v>
      </c>
      <c r="H67" s="25">
        <v>1</v>
      </c>
      <c r="I67" s="3">
        <f>PRODUCT(H67,G67)</f>
        <v>2.07</v>
      </c>
      <c r="J67" s="26">
        <v>1</v>
      </c>
      <c r="K67" s="13" t="s">
        <v>18</v>
      </c>
    </row>
    <row r="68" spans="1:11" ht="12">
      <c r="A68" s="21"/>
      <c r="B68" s="16" t="s">
        <v>148</v>
      </c>
      <c r="C68" s="39" t="s">
        <v>74</v>
      </c>
      <c r="D68" s="48" t="s">
        <v>150</v>
      </c>
      <c r="E68" s="12">
        <v>1</v>
      </c>
      <c r="F68" s="12">
        <v>1</v>
      </c>
      <c r="G68" s="13">
        <v>1.13</v>
      </c>
      <c r="H68" s="25"/>
      <c r="J68" s="26">
        <v>2</v>
      </c>
      <c r="K68" s="13">
        <f>PRODUCT(J68,G68)</f>
        <v>2.26</v>
      </c>
    </row>
    <row r="69" spans="1:11" ht="12">
      <c r="A69" s="22" t="s">
        <v>78</v>
      </c>
      <c r="B69" s="15"/>
      <c r="C69" s="16"/>
      <c r="D69" s="22"/>
      <c r="E69" s="12"/>
      <c r="F69" s="12"/>
      <c r="G69" s="13"/>
      <c r="H69" s="26"/>
      <c r="I69" s="13"/>
      <c r="J69" s="26"/>
      <c r="K69" s="13"/>
    </row>
    <row r="70" spans="1:11" ht="12">
      <c r="A70" s="28" t="s">
        <v>46</v>
      </c>
      <c r="B70" s="31"/>
      <c r="C70" s="32"/>
      <c r="D70" s="33"/>
      <c r="E70" s="23"/>
      <c r="F70" s="23"/>
      <c r="G70" s="34"/>
      <c r="H70" s="35"/>
      <c r="I70" s="34">
        <f>SUM(I60:I69)</f>
        <v>11.379999999999999</v>
      </c>
      <c r="J70" s="35"/>
      <c r="K70" s="34">
        <f>SUM(K60:K69)</f>
        <v>9.579999999999998</v>
      </c>
    </row>
    <row r="71" spans="1:11" ht="12">
      <c r="A71" s="28" t="s">
        <v>40</v>
      </c>
      <c r="B71" s="31"/>
      <c r="C71" s="32"/>
      <c r="D71" s="36"/>
      <c r="E71" s="23"/>
      <c r="F71" s="23"/>
      <c r="G71" s="34"/>
      <c r="H71" s="35"/>
      <c r="I71" s="34">
        <f>SUM(I20,I35,I49,I55,I70)</f>
        <v>24.1</v>
      </c>
      <c r="J71" s="35"/>
      <c r="K71" s="34">
        <f>SUM(K20,K35,K49,K55,K70)</f>
        <v>19.009999999999998</v>
      </c>
    </row>
    <row r="72" spans="1:11" ht="12">
      <c r="A72" s="22"/>
      <c r="C72" s="16"/>
      <c r="D72" s="18"/>
      <c r="E72" s="12"/>
      <c r="F72" s="12"/>
      <c r="G72" s="13"/>
      <c r="H72" s="26"/>
      <c r="I72" s="13"/>
      <c r="J72" s="26"/>
      <c r="K72" s="13"/>
    </row>
    <row r="73" spans="1:11" ht="12.75">
      <c r="A73" s="4" t="s">
        <v>48</v>
      </c>
      <c r="B73" s="11"/>
      <c r="C73" s="6"/>
      <c r="D73" s="9"/>
      <c r="E73" s="5"/>
      <c r="F73" s="5"/>
      <c r="G73" s="7"/>
      <c r="H73" s="25"/>
      <c r="I73" s="7"/>
      <c r="J73" s="25"/>
      <c r="K73" s="7"/>
    </row>
    <row r="74" spans="1:12" ht="12.75">
      <c r="A74" s="42" t="s">
        <v>95</v>
      </c>
      <c r="B74" s="15" t="s">
        <v>96</v>
      </c>
      <c r="C74" s="16"/>
      <c r="D74" s="17" t="s">
        <v>130</v>
      </c>
      <c r="E74" s="12">
        <v>1</v>
      </c>
      <c r="F74" s="12">
        <v>1</v>
      </c>
      <c r="G74" s="41">
        <v>6</v>
      </c>
      <c r="H74" s="25">
        <v>1</v>
      </c>
      <c r="I74" s="13" t="s">
        <v>18</v>
      </c>
      <c r="J74" s="12">
        <v>1</v>
      </c>
      <c r="K74" s="13">
        <f>PRODUCT(J74,I74)</f>
        <v>1</v>
      </c>
      <c r="L74" s="26" t="s">
        <v>97</v>
      </c>
    </row>
    <row r="75" spans="1:11" ht="12">
      <c r="A75" s="29" t="s">
        <v>146</v>
      </c>
      <c r="B75" s="15"/>
      <c r="C75" s="16" t="s">
        <v>18</v>
      </c>
      <c r="D75" t="s">
        <v>18</v>
      </c>
      <c r="E75" s="12"/>
      <c r="F75" s="12"/>
      <c r="G75" s="13"/>
      <c r="H75" s="26"/>
      <c r="J75" s="26"/>
      <c r="K75" s="13"/>
    </row>
    <row r="76" spans="1:12" ht="12.75">
      <c r="A76" s="42" t="s">
        <v>98</v>
      </c>
      <c r="B76" s="15" t="s">
        <v>96</v>
      </c>
      <c r="C76" s="16"/>
      <c r="D76" s="17" t="s">
        <v>131</v>
      </c>
      <c r="E76" s="12">
        <v>1</v>
      </c>
      <c r="F76" s="12">
        <v>1</v>
      </c>
      <c r="G76" s="41">
        <v>3</v>
      </c>
      <c r="H76" s="25">
        <v>1</v>
      </c>
      <c r="I76" s="13" t="s">
        <v>18</v>
      </c>
      <c r="J76" s="26">
        <v>1</v>
      </c>
      <c r="K76" s="13">
        <f>PRODUCT(J76,I76)</f>
        <v>1</v>
      </c>
      <c r="L76" s="26" t="s">
        <v>97</v>
      </c>
    </row>
    <row r="77" spans="1:12" ht="12.75">
      <c r="A77" s="47" t="s">
        <v>137</v>
      </c>
      <c r="B77" s="16" t="s">
        <v>2</v>
      </c>
      <c r="C77" s="17" t="s">
        <v>138</v>
      </c>
      <c r="D77" s="5" t="s">
        <v>139</v>
      </c>
      <c r="E77" s="12">
        <v>1</v>
      </c>
      <c r="F77" s="12">
        <v>1</v>
      </c>
      <c r="G77" s="3">
        <v>1</v>
      </c>
      <c r="H77" s="25">
        <v>1</v>
      </c>
      <c r="I77" s="13">
        <v>1</v>
      </c>
      <c r="J77" s="26" t="s">
        <v>18</v>
      </c>
      <c r="K77" s="13"/>
      <c r="L77" s="26"/>
    </row>
    <row r="78" spans="1:12" ht="12.75">
      <c r="A78" s="14" t="s">
        <v>136</v>
      </c>
      <c r="B78" s="15"/>
      <c r="C78" s="16"/>
      <c r="D78" s="17"/>
      <c r="E78" s="12"/>
      <c r="F78" s="12"/>
      <c r="G78" s="41"/>
      <c r="H78" s="25"/>
      <c r="I78" s="13"/>
      <c r="J78" s="26"/>
      <c r="K78" s="13"/>
      <c r="L78" s="26"/>
    </row>
    <row r="79" spans="1:25" ht="12">
      <c r="A79" s="19" t="s">
        <v>133</v>
      </c>
      <c r="B79" s="10" t="s">
        <v>2</v>
      </c>
      <c r="C79" s="2" t="s">
        <v>132</v>
      </c>
      <c r="D79" s="5" t="s">
        <v>140</v>
      </c>
      <c r="E79">
        <v>1</v>
      </c>
      <c r="F79">
        <v>1</v>
      </c>
      <c r="G79" s="3">
        <v>0.31</v>
      </c>
      <c r="H79" s="25">
        <v>1</v>
      </c>
      <c r="I79" s="3">
        <f>PRODUCT(H79,G79)</f>
        <v>0.31</v>
      </c>
      <c r="J79" s="26">
        <v>1</v>
      </c>
      <c r="K79" s="3">
        <f>PRODUCT(J79,G79)</f>
        <v>0.31</v>
      </c>
      <c r="L79" s="3"/>
      <c r="M79" s="45"/>
      <c r="N79" s="43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:25" ht="12">
      <c r="A80" s="19" t="s">
        <v>134</v>
      </c>
      <c r="B80" s="10" t="s">
        <v>2</v>
      </c>
      <c r="C80" s="2" t="s">
        <v>132</v>
      </c>
      <c r="D80" s="9" t="s">
        <v>141</v>
      </c>
      <c r="E80">
        <v>1</v>
      </c>
      <c r="F80">
        <v>1</v>
      </c>
      <c r="G80" s="3">
        <v>0.23</v>
      </c>
      <c r="H80" s="25">
        <v>1</v>
      </c>
      <c r="I80" s="3">
        <f>PRODUCT(H80,G80)</f>
        <v>0.23</v>
      </c>
      <c r="J80" s="26">
        <v>1</v>
      </c>
      <c r="K80" s="3">
        <f>PRODUCT(J80,G80)</f>
        <v>0.23</v>
      </c>
      <c r="L80" s="3"/>
      <c r="M80" s="45"/>
      <c r="N80" s="43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:25" ht="12">
      <c r="A81" s="19" t="s">
        <v>135</v>
      </c>
      <c r="B81" s="10" t="s">
        <v>2</v>
      </c>
      <c r="C81" s="2" t="s">
        <v>132</v>
      </c>
      <c r="D81" s="9" t="s">
        <v>142</v>
      </c>
      <c r="E81">
        <v>1</v>
      </c>
      <c r="F81">
        <v>1</v>
      </c>
      <c r="G81" s="3">
        <v>0.16</v>
      </c>
      <c r="H81" s="25">
        <v>1</v>
      </c>
      <c r="I81" s="3">
        <f>PRODUCT(H81,G81)</f>
        <v>0.16</v>
      </c>
      <c r="J81" s="26">
        <v>1</v>
      </c>
      <c r="K81" s="3">
        <f>PRODUCT(J81,G81)</f>
        <v>0.16</v>
      </c>
      <c r="L81" s="3"/>
      <c r="M81" s="45"/>
      <c r="N81" s="43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:11" ht="12.75">
      <c r="A82" s="14" t="s">
        <v>32</v>
      </c>
      <c r="B82" s="15"/>
      <c r="C82" s="12"/>
      <c r="D82" s="12"/>
      <c r="E82" s="12"/>
      <c r="F82" s="12"/>
      <c r="G82" s="13"/>
      <c r="H82" s="26"/>
      <c r="I82" s="13"/>
      <c r="J82" s="26"/>
      <c r="K82" s="13"/>
    </row>
    <row r="83" spans="1:11" ht="12">
      <c r="A83" s="19" t="s">
        <v>77</v>
      </c>
      <c r="B83" s="10" t="s">
        <v>2</v>
      </c>
      <c r="C83" s="2" t="s">
        <v>20</v>
      </c>
      <c r="D83" s="5" t="s">
        <v>152</v>
      </c>
      <c r="E83">
        <v>1</v>
      </c>
      <c r="F83">
        <v>1</v>
      </c>
      <c r="G83" s="3">
        <v>1.98</v>
      </c>
      <c r="H83" s="25">
        <v>2</v>
      </c>
      <c r="I83" s="3">
        <f>PRODUCT(H83,G83)</f>
        <v>3.96</v>
      </c>
      <c r="J83" s="24">
        <v>2</v>
      </c>
      <c r="K83" s="3">
        <f>PRODUCT(J83,G83)</f>
        <v>3.96</v>
      </c>
    </row>
    <row r="84" spans="1:11" ht="12">
      <c r="A84" s="19" t="s">
        <v>21</v>
      </c>
      <c r="B84" s="10" t="s">
        <v>2</v>
      </c>
      <c r="C84" s="2" t="s">
        <v>23</v>
      </c>
      <c r="D84" s="5" t="s">
        <v>22</v>
      </c>
      <c r="E84">
        <v>1</v>
      </c>
      <c r="F84">
        <v>1</v>
      </c>
      <c r="G84" s="3">
        <v>0.125</v>
      </c>
      <c r="H84" s="25">
        <v>2</v>
      </c>
      <c r="I84" s="3">
        <f>PRODUCT(H84,G84)</f>
        <v>0.25</v>
      </c>
      <c r="J84" s="24">
        <v>2</v>
      </c>
      <c r="K84" s="3">
        <f>PRODUCT(J84,G84)</f>
        <v>0.25</v>
      </c>
    </row>
    <row r="85" spans="1:4" ht="12.75">
      <c r="A85" s="1" t="s">
        <v>33</v>
      </c>
      <c r="D85"/>
    </row>
    <row r="86" spans="1:11" ht="12">
      <c r="A86" s="19" t="s">
        <v>24</v>
      </c>
      <c r="B86" s="10" t="s">
        <v>2</v>
      </c>
      <c r="C86" s="2" t="s">
        <v>26</v>
      </c>
      <c r="D86" s="5" t="s">
        <v>25</v>
      </c>
      <c r="E86">
        <v>1</v>
      </c>
      <c r="F86">
        <v>1</v>
      </c>
      <c r="G86" s="3">
        <v>0.25</v>
      </c>
      <c r="H86" s="25">
        <v>2</v>
      </c>
      <c r="I86" s="3">
        <f>PRODUCT(H86,G86)</f>
        <v>0.5</v>
      </c>
      <c r="J86" s="24" t="s">
        <v>18</v>
      </c>
      <c r="K86" s="3" t="s">
        <v>18</v>
      </c>
    </row>
    <row r="87" spans="1:11" ht="12.75">
      <c r="A87" s="14" t="s">
        <v>34</v>
      </c>
      <c r="B87" s="15"/>
      <c r="C87" s="16"/>
      <c r="D87" s="12"/>
      <c r="E87" s="12"/>
      <c r="F87" s="12"/>
      <c r="G87" s="13"/>
      <c r="H87" s="26"/>
      <c r="I87" s="13"/>
      <c r="J87" s="26"/>
      <c r="K87" s="13"/>
    </row>
    <row r="88" spans="1:11" ht="12">
      <c r="A88" s="19" t="s">
        <v>27</v>
      </c>
      <c r="B88" s="10" t="s">
        <v>2</v>
      </c>
      <c r="C88" s="2" t="s">
        <v>29</v>
      </c>
      <c r="D88" s="5" t="s">
        <v>28</v>
      </c>
      <c r="E88">
        <v>1</v>
      </c>
      <c r="F88">
        <v>1</v>
      </c>
      <c r="G88" s="3">
        <v>2.15</v>
      </c>
      <c r="H88" s="25">
        <v>2</v>
      </c>
      <c r="I88" s="3">
        <f>PRODUCT(H88,G88)</f>
        <v>4.3</v>
      </c>
      <c r="J88" s="24">
        <v>2</v>
      </c>
      <c r="K88" s="3">
        <f>PRODUCT(J88,G88)</f>
        <v>4.3</v>
      </c>
    </row>
    <row r="89" spans="1:4" ht="12.75">
      <c r="A89" s="14" t="s">
        <v>70</v>
      </c>
      <c r="C89"/>
      <c r="D89"/>
    </row>
    <row r="90" spans="1:11" ht="12">
      <c r="A90" s="19" t="s">
        <v>144</v>
      </c>
      <c r="B90" s="10" t="s">
        <v>2</v>
      </c>
      <c r="C90" s="2" t="s">
        <v>73</v>
      </c>
      <c r="D90" s="30" t="s">
        <v>143</v>
      </c>
      <c r="E90">
        <v>1</v>
      </c>
      <c r="F90">
        <v>1</v>
      </c>
      <c r="G90" s="3">
        <v>5.6</v>
      </c>
      <c r="H90" s="25">
        <v>2</v>
      </c>
      <c r="I90" s="3">
        <f>PRODUCT(H90,G90)</f>
        <v>11.2</v>
      </c>
      <c r="J90" s="26">
        <v>2</v>
      </c>
      <c r="K90" s="3">
        <f>PRODUCT(J90,G90)</f>
        <v>11.2</v>
      </c>
    </row>
    <row r="91" spans="1:11" ht="12">
      <c r="A91" s="19" t="s">
        <v>71</v>
      </c>
      <c r="B91" s="10" t="s">
        <v>2</v>
      </c>
      <c r="C91" s="2" t="s">
        <v>73</v>
      </c>
      <c r="D91" s="30" t="s">
        <v>72</v>
      </c>
      <c r="E91">
        <v>1</v>
      </c>
      <c r="F91">
        <v>1</v>
      </c>
      <c r="G91" s="3">
        <v>4.5</v>
      </c>
      <c r="H91" s="25">
        <v>3</v>
      </c>
      <c r="I91" s="3">
        <f>PRODUCT(H91,G91)</f>
        <v>13.5</v>
      </c>
      <c r="J91" s="26">
        <v>3</v>
      </c>
      <c r="K91" s="3">
        <f>PRODUCT(J91,G91)</f>
        <v>13.5</v>
      </c>
    </row>
    <row r="92" ht="12">
      <c r="D92" s="18" t="s">
        <v>18</v>
      </c>
    </row>
    <row r="93" spans="1:11" ht="12">
      <c r="A93" s="28" t="s">
        <v>47</v>
      </c>
      <c r="B93" s="31"/>
      <c r="C93" s="32"/>
      <c r="D93" s="33"/>
      <c r="E93" s="23"/>
      <c r="F93" s="23"/>
      <c r="G93" s="34"/>
      <c r="H93" s="35"/>
      <c r="I93" s="34">
        <f>SUM(I75:I92)</f>
        <v>35.41</v>
      </c>
      <c r="J93" s="35"/>
      <c r="K93" s="34">
        <f>SUM(K75:K92)</f>
        <v>34.91</v>
      </c>
    </row>
    <row r="94" spans="1:11" ht="12">
      <c r="A94" s="28" t="s">
        <v>40</v>
      </c>
      <c r="B94" s="31"/>
      <c r="C94" s="32"/>
      <c r="D94" s="36"/>
      <c r="E94" s="23"/>
      <c r="F94" s="23"/>
      <c r="G94" s="34"/>
      <c r="H94" s="35"/>
      <c r="I94" s="34">
        <f>SUM(I20,I35,I49,I55,I70,I93)</f>
        <v>59.51</v>
      </c>
      <c r="J94" s="35"/>
      <c r="K94" s="34">
        <f>SUM(K20,K35,K49,K55,K70,K93)</f>
        <v>53.919999999999995</v>
      </c>
    </row>
    <row r="95" spans="1:11" ht="12">
      <c r="A95" s="27"/>
      <c r="B95" s="15"/>
      <c r="C95" s="16"/>
      <c r="D95" s="17"/>
      <c r="E95" s="12"/>
      <c r="F95" s="12"/>
      <c r="G95" s="13"/>
      <c r="H95" s="26"/>
      <c r="I95" s="13"/>
      <c r="J95" s="26"/>
      <c r="K95" s="13"/>
    </row>
    <row r="96" spans="1:11" ht="12">
      <c r="A96" s="27"/>
      <c r="B96" s="15"/>
      <c r="C96" s="16"/>
      <c r="D96" s="17"/>
      <c r="E96" s="12"/>
      <c r="F96" s="12"/>
      <c r="G96" s="13"/>
      <c r="H96" s="26"/>
      <c r="I96" s="13"/>
      <c r="J96" s="26"/>
      <c r="K96" s="13"/>
    </row>
    <row r="97" spans="1:11" ht="12">
      <c r="A97" s="5" t="s">
        <v>103</v>
      </c>
      <c r="B97" s="11"/>
      <c r="C97" s="6"/>
      <c r="D97" s="9"/>
      <c r="E97" s="5"/>
      <c r="F97" s="5"/>
      <c r="G97" s="7"/>
      <c r="H97" s="25"/>
      <c r="I97" s="7"/>
      <c r="J97" s="25"/>
      <c r="K97" s="7"/>
    </row>
    <row r="98" spans="1:11" ht="25.5">
      <c r="A98" s="19" t="s">
        <v>99</v>
      </c>
      <c r="B98" s="10" t="s">
        <v>90</v>
      </c>
      <c r="D98" s="8" t="s">
        <v>102</v>
      </c>
      <c r="E98">
        <v>1</v>
      </c>
      <c r="F98">
        <v>1</v>
      </c>
      <c r="G98" s="3">
        <v>25</v>
      </c>
      <c r="H98" s="25">
        <v>1</v>
      </c>
      <c r="I98" s="3">
        <f>PRODUCT(H98,G98)</f>
        <v>25</v>
      </c>
      <c r="J98" s="24">
        <v>1</v>
      </c>
      <c r="K98" s="3">
        <f>PRODUCT(J98,G98)</f>
        <v>25</v>
      </c>
    </row>
    <row r="99" spans="1:12" ht="12">
      <c r="A99" s="19" t="s">
        <v>100</v>
      </c>
      <c r="B99" s="15" t="s">
        <v>96</v>
      </c>
      <c r="C99" s="16"/>
      <c r="D99" s="17" t="s">
        <v>101</v>
      </c>
      <c r="E99" s="12">
        <v>1</v>
      </c>
      <c r="F99" s="12">
        <v>1</v>
      </c>
      <c r="G99" s="41">
        <v>19</v>
      </c>
      <c r="H99" s="25">
        <v>1</v>
      </c>
      <c r="I99" s="13">
        <v>27.05</v>
      </c>
      <c r="J99" s="26">
        <v>1</v>
      </c>
      <c r="K99" s="13" t="s">
        <v>18</v>
      </c>
      <c r="L99" s="26" t="s">
        <v>97</v>
      </c>
    </row>
    <row r="101" spans="2:11" s="23" customFormat="1" ht="12">
      <c r="B101" s="31"/>
      <c r="C101" s="32"/>
      <c r="D101" s="36"/>
      <c r="G101" s="34"/>
      <c r="H101" s="35"/>
      <c r="I101" s="34">
        <f>SUM(I98:I99)</f>
        <v>52.05</v>
      </c>
      <c r="J101" s="35"/>
      <c r="K101" s="34">
        <f>SUM(K98:K99)</f>
        <v>25</v>
      </c>
    </row>
    <row r="102" spans="1:11" s="23" customFormat="1" ht="12">
      <c r="A102" s="28" t="s">
        <v>40</v>
      </c>
      <c r="B102" s="31"/>
      <c r="C102" s="32"/>
      <c r="D102" s="36"/>
      <c r="G102" s="34"/>
      <c r="H102" s="35"/>
      <c r="I102" s="34">
        <f>SUM(I20,I35,I49,I55,I70,I93,I101)</f>
        <v>111.56</v>
      </c>
      <c r="J102" s="35"/>
      <c r="K102" s="34">
        <f>SUM(K20,K35,K49,K55,K70,K93,K101)</f>
        <v>78.91999999999999</v>
      </c>
    </row>
  </sheetData>
  <hyperlinks>
    <hyperlink ref="N1" r:id="rId1" display="http://www.mouser.com/search/ProductDetail.aspx?R=271-150K-RCvirtualkey21980000virtualkey271-150K-RC"/>
    <hyperlink ref="N2" r:id="rId2" display="http://www.mouser.com/search/ProductDetail.aspx?R=271-220K-RCvirtualkey21980000virtualkey271-220K-RC"/>
    <hyperlink ref="N3" r:id="rId3" display="http://www.mouser.com/search/ProductDetail.aspx?R=271-470K-RCvirtualkey21980000virtualkey271-470K-RC"/>
    <hyperlink ref="N4" r:id="rId4" display="http://www.mouser.com/search/ProductDetail.aspx?R=271-1.0M-RCvirtualkey21980000virtualkey271-1.0M-RC"/>
    <hyperlink ref="N5" r:id="rId5" display="http://www.mouser.com/search/ProductDetail.aspx?R=CMF5522M000FKBFvirtualkey61300000virtualkey71-CMF55-F-22M"/>
    <hyperlink ref="N12" r:id="rId6" display="http://www.mouser.com/search/ProductDetail.aspx?R=140-XRL35V10-RCvirtualkey21980000virtualkey140-XRL35V10-RC"/>
    <hyperlink ref="N13" r:id="rId7" display="http://www.mouser.com/search/ProductDetail.aspx?R=140-XRL50V15-RCvirtualkey21980000virtualkey140-XRL50V15-RC"/>
    <hyperlink ref="N17" r:id="rId8" display="http://www.mouser.com/search/ProductDetail.aspx?R=RPE5C1H100J2P1Z03Bvirtualkey64800000virtualkey81-RPE5C1H100J2P1Z03"/>
    <hyperlink ref="N18" r:id="rId9" display="http://www.mouser.com/search/ProductDetail.aspx?R=RPE5C1H330J2P1Z03Bvirtualkey64800000virtualkey81-RPE5C1H330J2P1Z03"/>
    <hyperlink ref="N19" r:id="rId10" display="http://www.mouser.com/search/ProductDetail.aspx?R=RPER71H103K2P1A03Bvirtualkey64800000virtualkey81-RPER71H103K2P1A03"/>
    <hyperlink ref="N25" r:id="rId11" display="http://www.mouser.com/search/ProductDetail.aspx?R=BQ014D0222J--virtualkey58110000virtualkey581-BQ014D0222J"/>
    <hyperlink ref="N26" r:id="rId12" display="http://www.mouser.com/search/ProductDetail.aspx?R=BQ014D0103J--virtualkey58110000virtualkey581-BQ014D0103J"/>
    <hyperlink ref="N27" r:id="rId13" display="http://www.mouser.com/search/ProductDetail.aspx?R=BQ014D0153J--virtualkey58110000virtualkey581-BQ014D0153J"/>
    <hyperlink ref="N30" r:id="rId14" display="http://www.mouser.com/search/ProductDetail.aspx?R=BQ074D0474J--virtualkey58110000virtualkey581-BQ074D0474J"/>
    <hyperlink ref="N28" r:id="rId15" display="http://www.mouser.com/search/ProductDetail.aspx?R=BQ014D0224J--virtualkey58110000virtualkey581-BQ014D0224J"/>
    <hyperlink ref="N51" r:id="rId16" display="http://www.mouser.com/search/ProductDetail.aspx?R=1N4148virtualkey61350000virtualkey78-1N4148"/>
    <hyperlink ref="N56" r:id="rId17" display="http://www.mouser.com/search/ProductDetail.aspx?R=PT10LV10-00279-PT10LV10-503A2020virtualkey53100000virtualkey531-PT10V-50K"/>
    <hyperlink ref="N71" r:id="rId18" display="http://www.mouser.com/search/ProductDetail.aspx?R=640456-2virtualkey57100000virtualkey571-6404562"/>
    <hyperlink ref="N63" r:id="rId19" display="http://www.mouser.com/search/ProductDetail.aspx?R=115-93-308-41-003000virtualkey57510000virtualkey575-393308"/>
    <hyperlink ref="N65" r:id="rId20" display="http://www.mouser.com/search/ProductDetail.aspx?R=115-93-314-41-003000virtualkey57510000virtualkey575-393314"/>
    <hyperlink ref="N97" r:id="rId21" display="http://www.mouser.com/search/ProductDetail.aspx?R=115-93-314-41-003000virtualkey57510000virtualkey575-393314"/>
    <hyperlink ref="N95" r:id="rId22" display="http://www.web-tronics.com/ca3046.html"/>
    <hyperlink ref="N94" r:id="rId23" display="http://webtronics.stores.yahoo.net/canpntrar.html"/>
    <hyperlink ref="N22" r:id="rId24" display="http://www.mouser.com/search/ProductDetail.aspx?R=T350G106K035ATvirtualkey64600000virtualkey80-T350G106K035AT"/>
    <hyperlink ref="N11" r:id="rId25" display="http://www.mouser.com/search/ProductDetail.aspx?R=140-XRL35V1.0-RCvirtualkey21980000virtualkey140-XRL35V1.0-RC"/>
    <hyperlink ref="N14" r:id="rId26" display="http://www.mouser.com/search/ProductDetail.aspx?R=140-XRL35V22-RCvirtualkey21980000virtualkey140-XRL35V22-RC"/>
    <hyperlink ref="N48" r:id="rId27" display="http://www.web-tronics.com/ca3046.html"/>
    <hyperlink ref="N47" r:id="rId28" display="http://store.americanmicrosemiconductor.com/ca3046.html?gclid=CIeBvsvs7owCFQ4egQodxj_WCA - 3.98"/>
    <hyperlink ref="N35" r:id="rId29" display="http://www.mouser.com/search/ProductDetail.aspx?R=C0805C104J5RACTUvirtualkey64600000virtualkey80-C0805C104J5R"/>
    <hyperlink ref="M72" r:id="rId30" display="http://www.mouser.com/catalog/631/1201.pdf"/>
    <hyperlink ref="M71" r:id="rId31" display="http://www.mouser.com/catalog/631/1202.pdf"/>
    <hyperlink ref="M73" r:id="rId32" display="http://www.mouser.com/catalog/631/1203.pdf"/>
    <hyperlink ref="M75" r:id="rId33" display="http://www.mouser.com/catalog/631/1202.pdf"/>
    <hyperlink ref="M76" r:id="rId34" display="http://www.mouser.com/catalog/631/1203.pdf"/>
    <hyperlink ref="N84" r:id="rId35" display="http://www.mouser.com/search/productdetail.aspx?R=2211virtualkey53400000virtualkey534-405"/>
  </hyperlinks>
  <printOptions/>
  <pageMargins left="0.75" right="0.75" top="1" bottom="1" header="0.5" footer="0.5"/>
  <pageSetup horizontalDpi="600" verticalDpi="600" orientation="portrait" r:id="rId37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2009-10-07T10:16:32Z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