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306" windowWidth="192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<sst xmlns="http://schemas.openxmlformats.org/spreadsheetml/2006/main" count="218" uniqueCount="147">
  <si>
    <t>534-405</t>
  </si>
  <si>
    <t>39 K ohm</t>
  </si>
  <si>
    <t>271-39K-RC</t>
  </si>
  <si>
    <t>Bill &amp; Will's parts</t>
  </si>
  <si>
    <t>1 M ohm</t>
  </si>
  <si>
    <t>STMicroelectronics</t>
  </si>
  <si>
    <t>82 K ohm</t>
  </si>
  <si>
    <t>Vishay</t>
  </si>
  <si>
    <t>http://www.mouser.com/search/ProductDetail.aspx?R=271-240-RCvirtualkey21980000virtualkey271-240-RC</t>
  </si>
  <si>
    <t>http://www.mouser.com/search/ProductDetail.aspx?R=271-2.7K-RCvirtualkey21980000virtualkey271-2.7K-RC</t>
  </si>
  <si>
    <t>http://www.mouser.com/search/ProductDetail.aspx?R=271-82K-RCvirtualkey21980000virtualkey271-82K-RC</t>
  </si>
  <si>
    <t>625-1N4001-E3</t>
  </si>
  <si>
    <t>1K</t>
  </si>
  <si>
    <t>Total Connection Hardware</t>
  </si>
  <si>
    <t>Connection Hardware</t>
  </si>
  <si>
    <t>Hardware</t>
  </si>
  <si>
    <t>Total Hardware</t>
  </si>
  <si>
    <t>1/4" stand-offs</t>
  </si>
  <si>
    <t>6-32 nut</t>
  </si>
  <si>
    <t>534-4701</t>
  </si>
  <si>
    <t>1/2" 6-32 screw</t>
  </si>
  <si>
    <t>534-9409</t>
  </si>
  <si>
    <t>100 ohm</t>
  </si>
  <si>
    <t>240 ohm</t>
  </si>
  <si>
    <t>2.7 K ohm (2K7)</t>
  </si>
  <si>
    <t>4.7 K ohm (4K7)</t>
  </si>
  <si>
    <t>15 K ohm</t>
  </si>
  <si>
    <t>271-100-RC</t>
  </si>
  <si>
    <t>271-240-RC</t>
  </si>
  <si>
    <t>271-2.7K-RC</t>
  </si>
  <si>
    <t>271-4.7K-RC</t>
  </si>
  <si>
    <t>271-15K-RC</t>
  </si>
  <si>
    <t>271-82K-RC</t>
  </si>
  <si>
    <t>271-1.0M-RC</t>
  </si>
  <si>
    <t>Radial Electrolytic 35+V</t>
  </si>
  <si>
    <t>271-200K-RC</t>
  </si>
  <si>
    <t>575-143314</t>
  </si>
  <si>
    <t>2 Conductor Closed Tip</t>
  </si>
  <si>
    <t>Mfgr</t>
  </si>
  <si>
    <t>Xicon</t>
  </si>
  <si>
    <t>Min</t>
  </si>
  <si>
    <t>Item #</t>
  </si>
  <si>
    <t>$US per</t>
  </si>
  <si>
    <t>22uF</t>
  </si>
  <si>
    <t>TI</t>
  </si>
  <si>
    <t>mill max</t>
  </si>
  <si>
    <t>IC Sockets</t>
  </si>
  <si>
    <t>Piher</t>
  </si>
  <si>
    <t>Capacitors</t>
  </si>
  <si>
    <t>Trimmer potentiometers</t>
  </si>
  <si>
    <t xml:space="preserve"> </t>
  </si>
  <si>
    <t>Switchcraft</t>
  </si>
  <si>
    <t>502-112AX</t>
  </si>
  <si>
    <t>lock washer</t>
  </si>
  <si>
    <t>594-512-0008</t>
  </si>
  <si>
    <t>Vishay/Spectrol</t>
  </si>
  <si>
    <t>potentiometer nut</t>
  </si>
  <si>
    <t>534-1456</t>
  </si>
  <si>
    <t>Keystone Electronics</t>
  </si>
  <si>
    <t>Tyco Electronics / Alcoswitch</t>
  </si>
  <si>
    <t>Axial Ferrite Beads</t>
  </si>
  <si>
    <t>http://www.mouser.com/search/ProductDetail.aspx?R=1N4001-E3virtualkey61370000virtualkey625-1N4001-E3</t>
  </si>
  <si>
    <t>Voltage Regulator - 1.2-37V Adjustable, TO-220 style</t>
  </si>
  <si>
    <t>LM337 (Negative)</t>
  </si>
  <si>
    <t>LM317 (Positive)</t>
  </si>
  <si>
    <t>140-XRL50V470-RC</t>
  </si>
  <si>
    <t>http://www.mouser.com/search/ProductDetail.aspx?R=140-XRL50V470-RCvirtualkey21980000virtualkey140-XRL50V470-RC</t>
  </si>
  <si>
    <t>470uF - 50V (per JH anotated diagram which specifies &gt;= 40V)</t>
  </si>
  <si>
    <t>changed to 50V 2007/07/04</t>
  </si>
  <si>
    <t>Electrolytic Caps</t>
  </si>
  <si>
    <t>Resistors - 1/4W, 1%</t>
  </si>
  <si>
    <t>http://www.mouser.com/search/productdetail.aspx?R=LM337Tvirtualkey51210000virtualkey512-LM337T</t>
  </si>
  <si>
    <t>http://www.mouser.com/search/ProductDetail.aspx?R=LM317Tvirtualkey51210000virtualkey512-LM317T</t>
  </si>
  <si>
    <t>Requires no additional components</t>
  </si>
  <si>
    <t>Option 1 - 18 Volt configuration</t>
  </si>
  <si>
    <t>Option 2 - 15 Volt configuration (assumes Power One Power Supply per MOTM-style Modules)</t>
  </si>
  <si>
    <t>Option 1 Subtotal</t>
  </si>
  <si>
    <t>Option 2 Subtotal</t>
  </si>
  <si>
    <t>3. Two Power configurations are possible:</t>
  </si>
  <si>
    <t>Rectifier</t>
  </si>
  <si>
    <t>1N4001</t>
  </si>
  <si>
    <t>1/4" Jack</t>
  </si>
  <si>
    <t>Every Pot on MOTM units requires an additional nut - they come with only one.</t>
  </si>
  <si>
    <t>Extended</t>
  </si>
  <si>
    <t>Total Resistors</t>
  </si>
  <si>
    <t>Project Total</t>
  </si>
  <si>
    <t>623-2743002112</t>
  </si>
  <si>
    <t>Fair-Rite</t>
  </si>
  <si>
    <t>Total Trimmers</t>
  </si>
  <si>
    <t>Total ICs</t>
  </si>
  <si>
    <t>Ferrite Beads</t>
  </si>
  <si>
    <t>Total Misc</t>
  </si>
  <si>
    <t>Fairchild Semiconductor</t>
  </si>
  <si>
    <t>512-LM337T</t>
  </si>
  <si>
    <t>512-LM317T</t>
  </si>
  <si>
    <t>PART</t>
  </si>
  <si>
    <t>Mouser</t>
  </si>
  <si>
    <t>Supplier</t>
  </si>
  <si>
    <t>Misc</t>
  </si>
  <si>
    <t>14 Pin IC Sockets</t>
  </si>
  <si>
    <t>Mult</t>
  </si>
  <si>
    <t>271-100K-RC</t>
  </si>
  <si>
    <t>Scan Vibrato</t>
  </si>
  <si>
    <t>271-10-RC</t>
  </si>
  <si>
    <t>10 ohm</t>
  </si>
  <si>
    <t>1/4 W 1% resistors</t>
  </si>
  <si>
    <t>Cermet multi-turn trimmers .2in x .1in (5mm x 2.5mm) lead spacing</t>
  </si>
  <si>
    <t>Total Caps</t>
  </si>
  <si>
    <t>PRICES AS OF JUNE 2008 - WHEREAS WE ARE FAIRLY CONFIDENT AS TO THE ACCURACY OF THIS BOM, PLEASE CHECK ALL PARTS AND NUMBERS YOURSELF… WE'VE DONE OUR BEST, BUT CAN'T GUARANTEE PERFECTION.  THANKS.</t>
  </si>
  <si>
    <t>Electroswitch</t>
  </si>
  <si>
    <t>506-PKAP70B1/4</t>
  </si>
  <si>
    <t xml:space="preserve">knob for 3-position Switch - Alcoswitch </t>
  </si>
  <si>
    <t>TL074</t>
  </si>
  <si>
    <t>595-TL074CN</t>
  </si>
  <si>
    <t>470 ohm</t>
  </si>
  <si>
    <t>271-470-RC</t>
  </si>
  <si>
    <t>100 K ohm (test to find .1%)</t>
  </si>
  <si>
    <t>or these .1% ones</t>
  </si>
  <si>
    <t>271-180K-RC</t>
  </si>
  <si>
    <t>180 K ohm</t>
  </si>
  <si>
    <t>660-MF1/4DLT52R1204F</t>
  </si>
  <si>
    <t>KOA Speer</t>
  </si>
  <si>
    <t>1.2 M ohm</t>
  </si>
  <si>
    <t>Vishay/Dale</t>
  </si>
  <si>
    <t>Vishay/BC Components</t>
  </si>
  <si>
    <t>Digikey</t>
  </si>
  <si>
    <t>200 K ohm (test to find .1%)</t>
  </si>
  <si>
    <t>100uF</t>
  </si>
  <si>
    <t>72-T93YA-1K</t>
  </si>
  <si>
    <t>72-T93YA-10K</t>
  </si>
  <si>
    <t>10K</t>
  </si>
  <si>
    <t>Rotary 3 position</t>
  </si>
  <si>
    <t>690-C5P0112N-A</t>
  </si>
  <si>
    <t>47K (substitute 50K)</t>
  </si>
  <si>
    <t>220K (substitute 200K)</t>
  </si>
  <si>
    <t>72-T93YA-50K</t>
  </si>
  <si>
    <t>72-T93YA-200K</t>
  </si>
  <si>
    <t>71-CMF55100K00BHEB</t>
  </si>
  <si>
    <t>71-CMF55200K00BHEB</t>
  </si>
  <si>
    <t>140-HTRL35V22-RC</t>
  </si>
  <si>
    <t>140-HTRL35V100-RC</t>
  </si>
  <si>
    <t>Semiconductors</t>
  </si>
  <si>
    <t>Rotary Switch - 11 position 1 pole reqd</t>
  </si>
  <si>
    <t>price break at 10</t>
  </si>
  <si>
    <t>3.3 M ohm (.5W)</t>
  </si>
  <si>
    <t>PPCHF3.30MCT-ND</t>
  </si>
  <si>
    <t>boughten 1/2010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</si>
</sst>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9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/>
    </xf>
    <xf numFmtId="168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 horizontal="left"/>
    </xf>
    <xf numFmtId="8" fontId="0" fillId="0" borderId="0" xfId="0" applyNumberFormat="1" applyAlignment="1">
      <alignment/>
    </xf>
    <xf numFmtId="3" fontId="0" fillId="4" borderId="0" xfId="0" applyNumberFormat="1" applyFont="1" applyFill="1" applyAlignment="1">
      <alignment/>
    </xf>
    <xf numFmtId="9" fontId="0" fillId="3" borderId="0" xfId="0" applyNumberFormat="1" applyFont="1" applyFill="1" applyAlignment="1">
      <alignment horizontal="left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left"/>
    </xf>
    <xf numFmtId="168" fontId="2" fillId="5" borderId="0" xfId="0" applyNumberFormat="1" applyFont="1" applyFill="1" applyAlignment="1">
      <alignment/>
    </xf>
    <xf numFmtId="3" fontId="2" fillId="5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9" fontId="0" fillId="3" borderId="0" xfId="0" applyNumberFormat="1" applyFont="1" applyFill="1" applyAlignment="1">
      <alignment horizontal="left"/>
    </xf>
    <xf numFmtId="0" fontId="0" fillId="5" borderId="0" xfId="0" applyFill="1" applyAlignment="1">
      <alignment/>
    </xf>
    <xf numFmtId="0" fontId="0" fillId="2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924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57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9.57421875" style="10" customWidth="1"/>
    <col min="3" max="3" width="23.57421875" style="2" customWidth="1"/>
    <col min="4" max="4" width="22.00390625" style="8" customWidth="1"/>
    <col min="5" max="5" width="8.00390625" style="0" customWidth="1"/>
    <col min="6" max="6" width="6.00390625" style="0" customWidth="1"/>
    <col min="7" max="7" width="8.140625" style="3" customWidth="1"/>
    <col min="8" max="8" width="12.8515625" style="3" customWidth="1"/>
    <col min="9" max="9" width="8.140625" style="3" customWidth="1"/>
    <col min="10" max="10" width="8.140625" style="24" customWidth="1"/>
    <col min="11" max="11" width="8.140625" style="3" customWidth="1"/>
    <col min="12" max="16384" width="8.7109375" style="12" customWidth="1"/>
  </cols>
  <sheetData>
    <row r="1" spans="1:10" ht="12">
      <c r="A1" t="s">
        <v>95</v>
      </c>
      <c r="B1" s="10" t="s">
        <v>97</v>
      </c>
      <c r="C1" s="2" t="s">
        <v>38</v>
      </c>
      <c r="D1" s="8" t="s">
        <v>41</v>
      </c>
      <c r="E1" t="s">
        <v>40</v>
      </c>
      <c r="F1" t="s">
        <v>100</v>
      </c>
      <c r="G1" s="3" t="s">
        <v>42</v>
      </c>
      <c r="H1" s="3" t="s">
        <v>102</v>
      </c>
      <c r="I1" s="3" t="s">
        <v>83</v>
      </c>
      <c r="J1" s="24" t="s">
        <v>3</v>
      </c>
    </row>
    <row r="2" ht="12">
      <c r="A2" t="s">
        <v>108</v>
      </c>
    </row>
    <row r="3" spans="1:11" ht="12.75">
      <c r="A3" s="21" t="s">
        <v>105</v>
      </c>
      <c r="B3" s="16"/>
      <c r="C3" s="17"/>
      <c r="D3" s="18"/>
      <c r="E3" s="12"/>
      <c r="F3" s="12"/>
      <c r="G3" s="13"/>
      <c r="H3" s="13"/>
      <c r="I3" s="13"/>
      <c r="J3" s="26"/>
      <c r="K3" s="13"/>
    </row>
    <row r="4" spans="1:10" ht="12">
      <c r="A4" s="45" t="s">
        <v>104</v>
      </c>
      <c r="B4" s="10" t="s">
        <v>96</v>
      </c>
      <c r="C4" s="2" t="s">
        <v>39</v>
      </c>
      <c r="D4" s="9" t="s">
        <v>103</v>
      </c>
      <c r="E4" s="12">
        <v>1</v>
      </c>
      <c r="F4" s="12">
        <v>1</v>
      </c>
      <c r="G4" s="13">
        <v>0.13</v>
      </c>
      <c r="H4" s="35">
        <v>2</v>
      </c>
      <c r="I4" s="3">
        <f aca="true" t="shared" si="0" ref="I4:I15">PRODUCT(H4,G4)</f>
        <v>0.26</v>
      </c>
      <c r="J4" s="26"/>
    </row>
    <row r="5" spans="1:10" ht="12">
      <c r="A5" s="39" t="s">
        <v>22</v>
      </c>
      <c r="B5" s="10" t="s">
        <v>96</v>
      </c>
      <c r="C5" s="2" t="s">
        <v>39</v>
      </c>
      <c r="D5" s="9" t="s">
        <v>27</v>
      </c>
      <c r="E5" s="12">
        <v>1</v>
      </c>
      <c r="F5" s="12">
        <v>1</v>
      </c>
      <c r="G5" s="13">
        <v>0.13</v>
      </c>
      <c r="H5" s="38">
        <v>9</v>
      </c>
      <c r="I5" s="3">
        <f t="shared" si="0"/>
        <v>1.17</v>
      </c>
      <c r="J5"/>
    </row>
    <row r="6" spans="1:10" ht="12">
      <c r="A6" s="39" t="s">
        <v>114</v>
      </c>
      <c r="B6" s="10" t="s">
        <v>96</v>
      </c>
      <c r="C6" s="2" t="s">
        <v>39</v>
      </c>
      <c r="D6" s="9" t="s">
        <v>115</v>
      </c>
      <c r="E6" s="12">
        <v>1</v>
      </c>
      <c r="F6" s="12">
        <v>1</v>
      </c>
      <c r="G6" s="13">
        <v>0.13</v>
      </c>
      <c r="H6" s="38">
        <v>2</v>
      </c>
      <c r="I6" s="3">
        <f t="shared" si="0"/>
        <v>0.26</v>
      </c>
      <c r="J6"/>
    </row>
    <row r="7" spans="1:10" ht="12">
      <c r="A7" s="20" t="s">
        <v>25</v>
      </c>
      <c r="B7" s="10" t="s">
        <v>96</v>
      </c>
      <c r="C7" s="2" t="s">
        <v>39</v>
      </c>
      <c r="D7" s="9" t="s">
        <v>30</v>
      </c>
      <c r="E7">
        <v>1</v>
      </c>
      <c r="F7">
        <v>1</v>
      </c>
      <c r="G7" s="13">
        <v>0.13</v>
      </c>
      <c r="H7" s="38">
        <v>1</v>
      </c>
      <c r="I7" s="3">
        <f t="shared" si="0"/>
        <v>0.13</v>
      </c>
      <c r="J7"/>
    </row>
    <row r="8" spans="1:10" ht="12">
      <c r="A8" s="20" t="s">
        <v>26</v>
      </c>
      <c r="B8" s="10" t="s">
        <v>96</v>
      </c>
      <c r="C8" s="2" t="s">
        <v>39</v>
      </c>
      <c r="D8" s="9" t="s">
        <v>31</v>
      </c>
      <c r="E8">
        <v>1</v>
      </c>
      <c r="F8">
        <v>1</v>
      </c>
      <c r="G8" s="13">
        <v>0.13</v>
      </c>
      <c r="H8" s="38">
        <v>2</v>
      </c>
      <c r="I8" s="3">
        <f t="shared" si="0"/>
        <v>0.26</v>
      </c>
      <c r="J8"/>
    </row>
    <row r="9" spans="1:10" ht="12">
      <c r="A9" s="20" t="s">
        <v>1</v>
      </c>
      <c r="B9" s="16" t="s">
        <v>96</v>
      </c>
      <c r="C9" s="17" t="s">
        <v>39</v>
      </c>
      <c r="D9" s="9" t="s">
        <v>2</v>
      </c>
      <c r="E9" s="12">
        <v>1</v>
      </c>
      <c r="F9" s="12">
        <v>1</v>
      </c>
      <c r="G9" s="13">
        <v>0.13</v>
      </c>
      <c r="H9" s="38">
        <v>1</v>
      </c>
      <c r="I9" s="3">
        <f t="shared" si="0"/>
        <v>0.13</v>
      </c>
      <c r="J9" s="12"/>
    </row>
    <row r="10" spans="1:10" ht="12">
      <c r="A10" s="46" t="s">
        <v>116</v>
      </c>
      <c r="B10" s="10" t="s">
        <v>96</v>
      </c>
      <c r="C10" s="2" t="s">
        <v>39</v>
      </c>
      <c r="D10" s="9" t="s">
        <v>101</v>
      </c>
      <c r="E10">
        <v>1</v>
      </c>
      <c r="F10">
        <v>1</v>
      </c>
      <c r="G10" s="13">
        <v>0.13</v>
      </c>
      <c r="H10" s="38"/>
      <c r="J10"/>
    </row>
    <row r="11" spans="1:10" ht="12">
      <c r="A11" s="20" t="s">
        <v>117</v>
      </c>
      <c r="B11" s="10" t="s">
        <v>96</v>
      </c>
      <c r="C11" s="2" t="s">
        <v>123</v>
      </c>
      <c r="D11" s="47" t="s">
        <v>137</v>
      </c>
      <c r="E11" s="12">
        <v>1</v>
      </c>
      <c r="F11" s="12">
        <v>1</v>
      </c>
      <c r="G11" s="13">
        <v>0.36</v>
      </c>
      <c r="H11" s="38">
        <v>6</v>
      </c>
      <c r="I11" s="3">
        <f t="shared" si="0"/>
        <v>2.16</v>
      </c>
      <c r="J11"/>
    </row>
    <row r="12" spans="1:10" ht="12">
      <c r="A12" s="20" t="s">
        <v>119</v>
      </c>
      <c r="B12" s="10" t="s">
        <v>96</v>
      </c>
      <c r="C12" s="2" t="s">
        <v>39</v>
      </c>
      <c r="D12" s="9" t="s">
        <v>118</v>
      </c>
      <c r="E12" s="12">
        <v>1</v>
      </c>
      <c r="F12" s="12">
        <v>1</v>
      </c>
      <c r="G12" s="13">
        <v>0.13</v>
      </c>
      <c r="H12" s="38">
        <v>5</v>
      </c>
      <c r="I12" s="3">
        <f t="shared" si="0"/>
        <v>0.65</v>
      </c>
      <c r="J12"/>
    </row>
    <row r="13" spans="1:10" ht="12">
      <c r="A13" s="46" t="s">
        <v>126</v>
      </c>
      <c r="B13" s="10" t="s">
        <v>96</v>
      </c>
      <c r="C13" s="2" t="s">
        <v>39</v>
      </c>
      <c r="D13" s="9" t="s">
        <v>35</v>
      </c>
      <c r="E13" s="12">
        <v>1</v>
      </c>
      <c r="F13" s="12">
        <v>1</v>
      </c>
      <c r="G13" s="13">
        <v>0.13</v>
      </c>
      <c r="H13" s="38"/>
      <c r="J13"/>
    </row>
    <row r="14" spans="1:10" ht="12">
      <c r="A14" s="20" t="s">
        <v>117</v>
      </c>
      <c r="B14" s="10" t="s">
        <v>96</v>
      </c>
      <c r="C14" s="2" t="s">
        <v>123</v>
      </c>
      <c r="D14" s="30" t="s">
        <v>138</v>
      </c>
      <c r="E14" s="12">
        <v>1</v>
      </c>
      <c r="F14" s="12">
        <v>1</v>
      </c>
      <c r="G14" s="13">
        <v>0.36</v>
      </c>
      <c r="H14" s="38">
        <v>9</v>
      </c>
      <c r="I14" s="3">
        <f t="shared" si="0"/>
        <v>3.2399999999999998</v>
      </c>
      <c r="J14"/>
    </row>
    <row r="15" spans="1:9" ht="12">
      <c r="A15" s="20" t="s">
        <v>4</v>
      </c>
      <c r="B15" s="10" t="s">
        <v>96</v>
      </c>
      <c r="C15" s="2" t="s">
        <v>39</v>
      </c>
      <c r="D15" s="9" t="s">
        <v>33</v>
      </c>
      <c r="E15">
        <v>1</v>
      </c>
      <c r="F15">
        <v>1</v>
      </c>
      <c r="G15" s="13">
        <v>0.13</v>
      </c>
      <c r="H15" s="38">
        <v>3</v>
      </c>
      <c r="I15" s="3">
        <f t="shared" si="0"/>
        <v>0.39</v>
      </c>
    </row>
    <row r="16" spans="1:11" ht="12">
      <c r="A16" s="20" t="s">
        <v>122</v>
      </c>
      <c r="B16" s="10" t="s">
        <v>96</v>
      </c>
      <c r="C16" s="17" t="s">
        <v>121</v>
      </c>
      <c r="D16" s="30" t="s">
        <v>120</v>
      </c>
      <c r="E16">
        <v>1</v>
      </c>
      <c r="F16">
        <v>1</v>
      </c>
      <c r="G16" s="3">
        <v>0.12</v>
      </c>
      <c r="H16" s="38">
        <v>1</v>
      </c>
      <c r="I16" s="3">
        <f>PRODUCT(H16,G16)</f>
        <v>0.12</v>
      </c>
      <c r="J16" s="26"/>
      <c r="K16" s="13"/>
    </row>
    <row r="17" spans="1:11" ht="12">
      <c r="A17" s="20" t="s">
        <v>144</v>
      </c>
      <c r="B17" s="10" t="s">
        <v>125</v>
      </c>
      <c r="C17" s="2" t="s">
        <v>124</v>
      </c>
      <c r="D17" s="49" t="s">
        <v>145</v>
      </c>
      <c r="E17">
        <v>1</v>
      </c>
      <c r="F17">
        <v>5</v>
      </c>
      <c r="G17" s="3">
        <v>0.798</v>
      </c>
      <c r="H17" s="38">
        <v>5</v>
      </c>
      <c r="I17" s="3">
        <f>PRODUCT(H17,G17)</f>
        <v>3.99</v>
      </c>
      <c r="J17" s="26" t="s">
        <v>146</v>
      </c>
      <c r="K17" s="13"/>
    </row>
    <row r="18" spans="1:11" ht="12">
      <c r="A18" s="12"/>
      <c r="B18" s="16"/>
      <c r="C18" s="17"/>
      <c r="D18" s="22"/>
      <c r="E18" s="12"/>
      <c r="F18" s="12"/>
      <c r="G18" s="13"/>
      <c r="H18" s="38"/>
      <c r="I18" s="13"/>
      <c r="J18" s="26"/>
      <c r="K18" s="13"/>
    </row>
    <row r="19" spans="1:11" ht="12">
      <c r="A19" s="28" t="s">
        <v>84</v>
      </c>
      <c r="B19" s="31"/>
      <c r="C19" s="32"/>
      <c r="D19" s="33"/>
      <c r="E19" s="23"/>
      <c r="F19" s="23"/>
      <c r="G19" s="34"/>
      <c r="H19" s="34"/>
      <c r="I19" s="34">
        <f>SUM(I5:I16)</f>
        <v>8.51</v>
      </c>
      <c r="J19" s="35"/>
      <c r="K19" s="34"/>
    </row>
    <row r="20" spans="1:11" ht="12">
      <c r="A20" s="28" t="s">
        <v>85</v>
      </c>
      <c r="B20" s="31"/>
      <c r="C20" s="32"/>
      <c r="D20" s="36"/>
      <c r="E20" s="23"/>
      <c r="F20" s="23"/>
      <c r="G20" s="34"/>
      <c r="H20" s="34"/>
      <c r="I20" s="34">
        <f>SUM(I19)</f>
        <v>8.51</v>
      </c>
      <c r="J20" s="35"/>
      <c r="K20" s="34"/>
    </row>
    <row r="21" spans="1:11" ht="12">
      <c r="A21" s="27"/>
      <c r="B21" s="16"/>
      <c r="C21" s="17"/>
      <c r="D21" s="18"/>
      <c r="E21" s="12"/>
      <c r="F21" s="12"/>
      <c r="G21" s="13"/>
      <c r="H21" s="13"/>
      <c r="I21" s="13"/>
      <c r="J21" s="26"/>
      <c r="K21" s="13"/>
    </row>
    <row r="22" spans="1:11" ht="12.75">
      <c r="A22" s="4" t="s">
        <v>48</v>
      </c>
      <c r="B22" s="11"/>
      <c r="C22" s="6"/>
      <c r="D22" s="9"/>
      <c r="E22" s="5"/>
      <c r="F22" s="5"/>
      <c r="G22" s="7"/>
      <c r="H22" s="7"/>
      <c r="I22" s="7"/>
      <c r="J22" s="25"/>
      <c r="K22" s="7"/>
    </row>
    <row r="23" spans="1:11" ht="12.75">
      <c r="A23" s="15" t="s">
        <v>34</v>
      </c>
      <c r="B23" s="16"/>
      <c r="C23" s="17"/>
      <c r="D23" s="18"/>
      <c r="E23" s="12"/>
      <c r="F23" s="12"/>
      <c r="G23" s="13"/>
      <c r="H23" s="34"/>
      <c r="I23" s="13" t="s">
        <v>50</v>
      </c>
      <c r="J23" s="26"/>
      <c r="K23" s="13"/>
    </row>
    <row r="24" spans="1:11" ht="12">
      <c r="A24" s="29" t="s">
        <v>43</v>
      </c>
      <c r="B24" s="16" t="s">
        <v>96</v>
      </c>
      <c r="C24" s="17" t="s">
        <v>39</v>
      </c>
      <c r="D24" s="9" t="s">
        <v>139</v>
      </c>
      <c r="E24" s="12">
        <v>1</v>
      </c>
      <c r="F24" s="12">
        <v>1</v>
      </c>
      <c r="G24" s="13">
        <v>0.07</v>
      </c>
      <c r="H24" s="38">
        <v>2</v>
      </c>
      <c r="I24" s="3">
        <f>PRODUCT(H24,G24)</f>
        <v>0.14</v>
      </c>
      <c r="J24" s="26"/>
      <c r="K24" s="13"/>
    </row>
    <row r="25" spans="1:11" ht="12">
      <c r="A25" s="29" t="s">
        <v>127</v>
      </c>
      <c r="B25" s="16" t="s">
        <v>96</v>
      </c>
      <c r="C25" s="17" t="s">
        <v>39</v>
      </c>
      <c r="D25" s="9" t="s">
        <v>140</v>
      </c>
      <c r="E25" s="12">
        <v>1</v>
      </c>
      <c r="F25" s="12">
        <v>1</v>
      </c>
      <c r="G25" s="13">
        <v>0.1</v>
      </c>
      <c r="H25" s="35">
        <v>2</v>
      </c>
      <c r="I25" s="3">
        <f>PRODUCT(H25,G25)</f>
        <v>0.2</v>
      </c>
      <c r="J25" s="26"/>
      <c r="K25" s="13"/>
    </row>
    <row r="26" spans="1:11" ht="12">
      <c r="A26" s="27" t="s">
        <v>50</v>
      </c>
      <c r="B26" s="16"/>
      <c r="C26" s="17"/>
      <c r="D26" s="18"/>
      <c r="E26" s="12"/>
      <c r="F26" s="12"/>
      <c r="G26" s="13"/>
      <c r="H26" s="34"/>
      <c r="I26" s="13"/>
      <c r="J26" s="26"/>
      <c r="K26" s="13"/>
    </row>
    <row r="27" spans="1:11" ht="12">
      <c r="A27" s="28" t="s">
        <v>107</v>
      </c>
      <c r="B27" s="31"/>
      <c r="C27" s="32"/>
      <c r="D27" s="36"/>
      <c r="E27" s="23"/>
      <c r="F27" s="23"/>
      <c r="G27" s="34"/>
      <c r="H27" s="34" t="s">
        <v>50</v>
      </c>
      <c r="I27" s="34">
        <f>SUM(I23:I26)</f>
        <v>0.34</v>
      </c>
      <c r="J27" s="35"/>
      <c r="K27" s="34"/>
    </row>
    <row r="28" spans="1:11" ht="12">
      <c r="A28" s="28" t="s">
        <v>85</v>
      </c>
      <c r="B28" s="31"/>
      <c r="C28" s="32"/>
      <c r="D28" s="36"/>
      <c r="E28" s="23"/>
      <c r="F28" s="23"/>
      <c r="G28" s="34"/>
      <c r="H28" s="34" t="s">
        <v>50</v>
      </c>
      <c r="I28" s="34">
        <f>SUM(I19,I27)</f>
        <v>8.85</v>
      </c>
      <c r="J28" s="35"/>
      <c r="K28" s="34"/>
    </row>
    <row r="29" spans="1:11" ht="12">
      <c r="A29" s="27"/>
      <c r="B29" s="16"/>
      <c r="C29" s="17"/>
      <c r="D29" s="18"/>
      <c r="E29" s="12"/>
      <c r="F29" s="12"/>
      <c r="G29" s="13"/>
      <c r="H29" s="13"/>
      <c r="I29" s="13"/>
      <c r="J29" s="26"/>
      <c r="K29" s="13"/>
    </row>
    <row r="30" spans="1:11" ht="12.75">
      <c r="A30" s="4" t="s">
        <v>49</v>
      </c>
      <c r="B30" s="11"/>
      <c r="C30" s="6"/>
      <c r="D30" s="9"/>
      <c r="E30" s="5"/>
      <c r="F30" s="5"/>
      <c r="G30" s="7"/>
      <c r="H30" s="7"/>
      <c r="I30" s="7"/>
      <c r="J30" s="25"/>
      <c r="K30" s="7"/>
    </row>
    <row r="31" spans="1:11" ht="12.75">
      <c r="A31" s="15" t="s">
        <v>106</v>
      </c>
      <c r="B31" s="16"/>
      <c r="C31" s="17"/>
      <c r="D31" s="22"/>
      <c r="E31" s="12"/>
      <c r="F31" s="12"/>
      <c r="G31" s="13"/>
      <c r="H31" s="34"/>
      <c r="I31" s="13"/>
      <c r="J31" s="12"/>
      <c r="K31" s="13"/>
    </row>
    <row r="32" spans="1:10" ht="12">
      <c r="A32" s="20" t="s">
        <v>12</v>
      </c>
      <c r="B32" s="10" t="s">
        <v>96</v>
      </c>
      <c r="C32" s="2" t="s">
        <v>47</v>
      </c>
      <c r="D32" s="30" t="s">
        <v>128</v>
      </c>
      <c r="E32" s="12">
        <v>1</v>
      </c>
      <c r="F32" s="12">
        <v>1</v>
      </c>
      <c r="G32" s="13">
        <v>1.44</v>
      </c>
      <c r="H32" s="35">
        <v>10</v>
      </c>
      <c r="I32" s="3">
        <f>PRODUCT(H32,G32)</f>
        <v>14.399999999999999</v>
      </c>
      <c r="J32" s="12"/>
    </row>
    <row r="33" spans="1:10" ht="12">
      <c r="A33" s="20" t="s">
        <v>130</v>
      </c>
      <c r="B33" s="10" t="s">
        <v>96</v>
      </c>
      <c r="C33" s="2" t="s">
        <v>47</v>
      </c>
      <c r="D33" s="30" t="s">
        <v>129</v>
      </c>
      <c r="E33" s="12">
        <v>1</v>
      </c>
      <c r="F33" s="12">
        <v>1</v>
      </c>
      <c r="G33" s="13">
        <v>1.44</v>
      </c>
      <c r="H33" s="35">
        <v>10</v>
      </c>
      <c r="I33" s="3">
        <f>PRODUCT(H33,G33)</f>
        <v>14.399999999999999</v>
      </c>
      <c r="J33" s="12"/>
    </row>
    <row r="34" spans="1:10" ht="12">
      <c r="A34" s="20" t="s">
        <v>133</v>
      </c>
      <c r="B34" s="10" t="s">
        <v>96</v>
      </c>
      <c r="C34" s="2" t="s">
        <v>47</v>
      </c>
      <c r="D34" s="30" t="s">
        <v>135</v>
      </c>
      <c r="E34" s="12">
        <v>1</v>
      </c>
      <c r="F34" s="12">
        <v>1</v>
      </c>
      <c r="G34" s="13">
        <v>1.44</v>
      </c>
      <c r="H34" s="35">
        <v>3</v>
      </c>
      <c r="I34" s="3">
        <f>PRODUCT(H34,G34)</f>
        <v>4.32</v>
      </c>
      <c r="J34" s="12"/>
    </row>
    <row r="35" spans="1:10" ht="12">
      <c r="A35" s="20" t="s">
        <v>134</v>
      </c>
      <c r="B35" s="10" t="s">
        <v>96</v>
      </c>
      <c r="C35" s="2" t="s">
        <v>47</v>
      </c>
      <c r="D35" s="30" t="s">
        <v>136</v>
      </c>
      <c r="E35" s="12">
        <v>1</v>
      </c>
      <c r="F35" s="12">
        <v>1</v>
      </c>
      <c r="G35" s="13">
        <v>1.32</v>
      </c>
      <c r="H35" s="35">
        <v>3</v>
      </c>
      <c r="I35" s="3">
        <f>PRODUCT(H35,G35)</f>
        <v>3.96</v>
      </c>
      <c r="J35" s="12"/>
    </row>
    <row r="36" spans="1:11" ht="12">
      <c r="A36" s="12"/>
      <c r="B36" s="16"/>
      <c r="C36" s="17"/>
      <c r="D36" s="22"/>
      <c r="E36" s="12"/>
      <c r="F36" s="12"/>
      <c r="G36" s="13"/>
      <c r="H36" s="34"/>
      <c r="I36" s="13"/>
      <c r="J36" s="26"/>
      <c r="K36" s="13"/>
    </row>
    <row r="37" spans="1:11" ht="12">
      <c r="A37" s="28" t="s">
        <v>88</v>
      </c>
      <c r="B37" s="31"/>
      <c r="C37" s="32"/>
      <c r="D37" s="33"/>
      <c r="E37" s="23"/>
      <c r="F37" s="23"/>
      <c r="G37" s="34"/>
      <c r="H37" s="34"/>
      <c r="I37" s="34">
        <f>SUM(I31:I36)</f>
        <v>37.08</v>
      </c>
      <c r="J37" s="35"/>
      <c r="K37" s="34"/>
    </row>
    <row r="38" spans="1:11" ht="12">
      <c r="A38" s="28" t="s">
        <v>85</v>
      </c>
      <c r="B38" s="31"/>
      <c r="C38" s="32"/>
      <c r="D38" s="36"/>
      <c r="E38" s="23"/>
      <c r="F38" s="23"/>
      <c r="G38" s="34"/>
      <c r="H38" s="34"/>
      <c r="I38" s="34">
        <f>SUM(I19,I27,I37)</f>
        <v>45.93</v>
      </c>
      <c r="J38" s="35"/>
      <c r="K38" s="34"/>
    </row>
    <row r="39" spans="1:11" ht="12.75">
      <c r="A39" s="15"/>
      <c r="B39" s="16"/>
      <c r="C39" s="17"/>
      <c r="D39" s="18"/>
      <c r="E39" s="12"/>
      <c r="F39" s="12"/>
      <c r="G39" s="13"/>
      <c r="H39" s="13"/>
      <c r="I39" s="13"/>
      <c r="J39" s="26"/>
      <c r="K39" s="13"/>
    </row>
    <row r="40" spans="1:11" ht="12.75">
      <c r="A40" s="4" t="s">
        <v>141</v>
      </c>
      <c r="B40" s="11"/>
      <c r="C40" s="6"/>
      <c r="D40" s="9"/>
      <c r="E40" s="5"/>
      <c r="F40" s="5"/>
      <c r="G40" s="7"/>
      <c r="H40" s="7"/>
      <c r="I40" s="7"/>
      <c r="J40" s="25"/>
      <c r="K40" s="7"/>
    </row>
    <row r="41" spans="1:11" ht="12">
      <c r="A41" s="44" t="s">
        <v>112</v>
      </c>
      <c r="B41" s="16" t="s">
        <v>96</v>
      </c>
      <c r="C41" s="17" t="s">
        <v>44</v>
      </c>
      <c r="D41" s="9" t="s">
        <v>113</v>
      </c>
      <c r="E41" s="12">
        <v>1</v>
      </c>
      <c r="F41" s="12">
        <v>1</v>
      </c>
      <c r="G41" s="13">
        <v>0.46</v>
      </c>
      <c r="H41" s="35">
        <v>6</v>
      </c>
      <c r="I41" s="3">
        <f>PRODUCT(H41,G41)</f>
        <v>2.7600000000000002</v>
      </c>
      <c r="J41" s="26"/>
      <c r="K41" s="13"/>
    </row>
    <row r="42" spans="1:11" ht="12">
      <c r="A42" s="27"/>
      <c r="B42" s="17"/>
      <c r="C42" s="17"/>
      <c r="D42" s="12"/>
      <c r="E42" s="12"/>
      <c r="F42" s="12"/>
      <c r="G42" s="13"/>
      <c r="H42" s="35"/>
      <c r="I42" s="13"/>
      <c r="J42" s="26"/>
      <c r="K42" s="13"/>
    </row>
    <row r="43" spans="1:11" ht="12">
      <c r="A43" s="28" t="s">
        <v>89</v>
      </c>
      <c r="B43" s="31"/>
      <c r="C43" s="32"/>
      <c r="D43" s="33"/>
      <c r="E43" s="23"/>
      <c r="F43" s="23"/>
      <c r="G43" s="34"/>
      <c r="H43" s="34"/>
      <c r="I43" s="34">
        <f>SUM(I41)</f>
        <v>2.7600000000000002</v>
      </c>
      <c r="J43" s="35"/>
      <c r="K43" s="34"/>
    </row>
    <row r="44" spans="1:11" ht="12">
      <c r="A44" s="28" t="s">
        <v>85</v>
      </c>
      <c r="B44" s="31"/>
      <c r="C44" s="32"/>
      <c r="D44" s="36"/>
      <c r="E44" s="23"/>
      <c r="F44" s="23"/>
      <c r="G44" s="34"/>
      <c r="H44" s="34"/>
      <c r="I44" s="34">
        <f>SUM(I19,I27,I37,I43)</f>
        <v>48.69</v>
      </c>
      <c r="J44" s="35"/>
      <c r="K44" s="34"/>
    </row>
    <row r="45" spans="1:4" ht="12">
      <c r="A45" s="12"/>
      <c r="D45"/>
    </row>
    <row r="46" spans="1:11" ht="12.75">
      <c r="A46" s="4" t="s">
        <v>60</v>
      </c>
      <c r="B46" s="11"/>
      <c r="C46" s="6"/>
      <c r="D46" s="30"/>
      <c r="E46" s="5"/>
      <c r="F46" s="5"/>
      <c r="G46" s="7"/>
      <c r="H46" s="7"/>
      <c r="I46" s="7"/>
      <c r="J46" s="25"/>
      <c r="K46" s="7"/>
    </row>
    <row r="47" spans="1:11" ht="12">
      <c r="A47" s="29" t="s">
        <v>60</v>
      </c>
      <c r="B47" s="16" t="s">
        <v>96</v>
      </c>
      <c r="C47" s="17" t="s">
        <v>87</v>
      </c>
      <c r="D47" s="30" t="s">
        <v>86</v>
      </c>
      <c r="E47" s="12">
        <v>1</v>
      </c>
      <c r="F47" s="12">
        <v>1</v>
      </c>
      <c r="G47" s="13">
        <v>0.36</v>
      </c>
      <c r="H47" s="35">
        <v>2</v>
      </c>
      <c r="I47" s="3">
        <f>PRODUCT(H47,G47)</f>
        <v>0.72</v>
      </c>
      <c r="J47"/>
      <c r="K47" s="13"/>
    </row>
    <row r="48" ht="12">
      <c r="H48" s="34"/>
    </row>
    <row r="49" spans="1:11" ht="12">
      <c r="A49" s="28" t="s">
        <v>90</v>
      </c>
      <c r="B49" s="31"/>
      <c r="C49" s="32"/>
      <c r="D49" s="33"/>
      <c r="E49" s="23"/>
      <c r="F49" s="23"/>
      <c r="G49" s="34"/>
      <c r="H49" s="34"/>
      <c r="I49" s="34">
        <f>SUM(I47)</f>
        <v>0.72</v>
      </c>
      <c r="J49" s="35"/>
      <c r="K49" s="34"/>
    </row>
    <row r="50" spans="1:11" ht="12">
      <c r="A50" s="28" t="s">
        <v>85</v>
      </c>
      <c r="B50" s="31"/>
      <c r="C50" s="32"/>
      <c r="D50" s="36"/>
      <c r="E50" s="23"/>
      <c r="F50" s="23"/>
      <c r="G50" s="34"/>
      <c r="H50" s="34"/>
      <c r="I50" s="34">
        <f>SUM(I19,I27,I37,I43,I49)</f>
        <v>49.41</v>
      </c>
      <c r="J50" s="35"/>
      <c r="K50" s="34"/>
    </row>
    <row r="52" spans="1:11" ht="12.75">
      <c r="A52" s="4" t="s">
        <v>98</v>
      </c>
      <c r="B52" s="11"/>
      <c r="C52" s="6"/>
      <c r="D52" s="9"/>
      <c r="E52" s="5"/>
      <c r="F52" s="5"/>
      <c r="G52" s="7"/>
      <c r="H52" s="7"/>
      <c r="I52" s="7"/>
      <c r="J52" s="25"/>
      <c r="K52" s="7"/>
    </row>
    <row r="53" spans="1:8" ht="12.75">
      <c r="A53" s="1" t="s">
        <v>46</v>
      </c>
      <c r="H53" s="34"/>
    </row>
    <row r="54" spans="1:10" ht="12">
      <c r="A54" s="20" t="s">
        <v>99</v>
      </c>
      <c r="B54" s="10" t="s">
        <v>96</v>
      </c>
      <c r="C54" s="2" t="s">
        <v>45</v>
      </c>
      <c r="D54" s="9" t="s">
        <v>36</v>
      </c>
      <c r="E54">
        <v>1</v>
      </c>
      <c r="F54">
        <v>1</v>
      </c>
      <c r="G54" s="3">
        <v>1</v>
      </c>
      <c r="H54" s="35">
        <v>6</v>
      </c>
      <c r="I54" s="3">
        <f>PRODUCT(H54,G54)</f>
        <v>6</v>
      </c>
      <c r="J54"/>
    </row>
    <row r="55" spans="1:10" ht="12">
      <c r="A55" s="20"/>
      <c r="D55" s="9"/>
      <c r="H55" s="35"/>
      <c r="J55"/>
    </row>
    <row r="56" spans="1:11" ht="12">
      <c r="A56" s="12"/>
      <c r="B56" s="16"/>
      <c r="C56" s="17"/>
      <c r="D56" s="18"/>
      <c r="E56" s="12"/>
      <c r="F56" s="12"/>
      <c r="G56" s="13"/>
      <c r="H56" s="26"/>
      <c r="I56" s="13"/>
      <c r="J56" s="12"/>
      <c r="K56" s="13"/>
    </row>
    <row r="57" spans="1:11" ht="12">
      <c r="A57" s="28" t="s">
        <v>91</v>
      </c>
      <c r="B57" s="31"/>
      <c r="C57" s="32"/>
      <c r="D57" s="33"/>
      <c r="E57" s="23"/>
      <c r="F57" s="23"/>
      <c r="G57" s="34"/>
      <c r="H57" s="34"/>
      <c r="I57" s="34">
        <f>SUM(I53:I56)</f>
        <v>6</v>
      </c>
      <c r="J57" s="35"/>
      <c r="K57" s="34"/>
    </row>
    <row r="58" spans="1:11" ht="12">
      <c r="A58" s="28" t="s">
        <v>85</v>
      </c>
      <c r="B58" s="31"/>
      <c r="C58" s="32"/>
      <c r="D58" s="36"/>
      <c r="E58" s="23"/>
      <c r="F58" s="23"/>
      <c r="G58" s="34"/>
      <c r="H58" s="34"/>
      <c r="I58" s="34">
        <f>SUM(I19,I27,I37,I43,I49,I57)</f>
        <v>55.41</v>
      </c>
      <c r="J58" s="35"/>
      <c r="K58" s="34"/>
    </row>
    <row r="59" spans="1:10" ht="12">
      <c r="A59" s="12"/>
      <c r="C59" s="17"/>
      <c r="D59" s="22"/>
      <c r="E59" s="12"/>
      <c r="F59" s="12"/>
      <c r="G59" s="13"/>
      <c r="J59" s="26"/>
    </row>
    <row r="60" spans="1:11" ht="12">
      <c r="A60" s="22"/>
      <c r="C60" s="17"/>
      <c r="D60" s="19"/>
      <c r="E60" s="12"/>
      <c r="F60" s="12"/>
      <c r="G60" s="13"/>
      <c r="H60" s="13"/>
      <c r="I60" s="13"/>
      <c r="J60" s="26"/>
      <c r="K60" s="13"/>
    </row>
    <row r="61" spans="1:11" ht="12.75">
      <c r="A61" s="4" t="s">
        <v>14</v>
      </c>
      <c r="B61" s="11"/>
      <c r="C61" s="6"/>
      <c r="D61" s="9"/>
      <c r="E61" s="5"/>
      <c r="F61" s="5"/>
      <c r="G61" s="7"/>
      <c r="H61" s="7"/>
      <c r="I61" s="7"/>
      <c r="J61" s="25"/>
      <c r="K61" s="7"/>
    </row>
    <row r="62" spans="1:10" ht="12.75">
      <c r="A62" s="15" t="s">
        <v>142</v>
      </c>
      <c r="B62" s="16"/>
      <c r="C62" s="17"/>
      <c r="D62" s="22"/>
      <c r="E62" s="12"/>
      <c r="F62" s="12"/>
      <c r="G62" s="13"/>
      <c r="H62" s="35"/>
      <c r="J62"/>
    </row>
    <row r="63" spans="1:10" ht="12">
      <c r="A63" s="44" t="s">
        <v>131</v>
      </c>
      <c r="B63" s="16" t="s">
        <v>96</v>
      </c>
      <c r="C63" s="17" t="s">
        <v>109</v>
      </c>
      <c r="D63" s="30" t="s">
        <v>132</v>
      </c>
      <c r="E63" s="12">
        <v>1</v>
      </c>
      <c r="F63" s="12">
        <v>1</v>
      </c>
      <c r="G63" s="13">
        <v>5.71</v>
      </c>
      <c r="H63" s="35">
        <v>6</v>
      </c>
      <c r="I63" s="3">
        <f>PRODUCT(H63,G63)</f>
        <v>34.26</v>
      </c>
      <c r="J63"/>
    </row>
    <row r="64" spans="1:10" ht="12">
      <c r="A64" s="44" t="s">
        <v>111</v>
      </c>
      <c r="B64" s="16" t="s">
        <v>96</v>
      </c>
      <c r="C64" s="17" t="s">
        <v>59</v>
      </c>
      <c r="D64" s="30" t="s">
        <v>110</v>
      </c>
      <c r="E64" s="12">
        <v>1</v>
      </c>
      <c r="F64" s="12">
        <v>1</v>
      </c>
      <c r="G64" s="13">
        <v>4.04</v>
      </c>
      <c r="H64" s="35">
        <v>6</v>
      </c>
      <c r="I64" s="3">
        <f>PRODUCT(H64,G64)</f>
        <v>24.240000000000002</v>
      </c>
      <c r="J64"/>
    </row>
    <row r="65" spans="1:11" ht="12.75">
      <c r="A65" s="15" t="s">
        <v>81</v>
      </c>
      <c r="B65" s="16"/>
      <c r="C65" s="12"/>
      <c r="D65" s="5"/>
      <c r="E65" s="12"/>
      <c r="F65" s="12"/>
      <c r="G65" s="13"/>
      <c r="H65" s="35"/>
      <c r="I65" s="13"/>
      <c r="J65"/>
      <c r="K65" s="13"/>
    </row>
    <row r="66" spans="1:11" ht="12">
      <c r="A66" s="20" t="s">
        <v>37</v>
      </c>
      <c r="B66" s="10" t="s">
        <v>96</v>
      </c>
      <c r="C66" s="2" t="s">
        <v>51</v>
      </c>
      <c r="D66" s="5" t="s">
        <v>52</v>
      </c>
      <c r="E66">
        <v>1</v>
      </c>
      <c r="F66">
        <v>1</v>
      </c>
      <c r="G66" s="3">
        <v>1.8</v>
      </c>
      <c r="H66" s="35">
        <v>12</v>
      </c>
      <c r="I66" s="3">
        <f>PRODUCT(H66,G66)</f>
        <v>21.6</v>
      </c>
      <c r="J66"/>
      <c r="K66" s="3" t="s">
        <v>143</v>
      </c>
    </row>
    <row r="67" spans="1:10" ht="12">
      <c r="A67" s="20" t="s">
        <v>53</v>
      </c>
      <c r="B67" s="10" t="s">
        <v>96</v>
      </c>
      <c r="C67" s="2" t="s">
        <v>55</v>
      </c>
      <c r="D67" s="5" t="s">
        <v>54</v>
      </c>
      <c r="E67">
        <v>1</v>
      </c>
      <c r="F67">
        <v>1</v>
      </c>
      <c r="G67" s="3">
        <v>0.125</v>
      </c>
      <c r="H67" s="35">
        <v>12</v>
      </c>
      <c r="I67" s="3">
        <f>PRODUCT(H67,G67)</f>
        <v>1.5</v>
      </c>
      <c r="J67"/>
    </row>
    <row r="68" spans="1:11" ht="12">
      <c r="A68" s="12"/>
      <c r="B68" s="16"/>
      <c r="C68" s="17"/>
      <c r="D68" s="5"/>
      <c r="E68" s="12"/>
      <c r="F68" s="12"/>
      <c r="G68" s="13"/>
      <c r="H68" s="35"/>
      <c r="I68" s="13"/>
      <c r="J68"/>
      <c r="K68" s="13"/>
    </row>
    <row r="69" spans="1:10" ht="12.75">
      <c r="A69" s="15" t="s">
        <v>82</v>
      </c>
      <c r="D69" s="12"/>
      <c r="H69" s="35"/>
      <c r="J69"/>
    </row>
    <row r="70" spans="1:10" ht="12">
      <c r="A70" s="20" t="s">
        <v>56</v>
      </c>
      <c r="B70" s="10" t="s">
        <v>96</v>
      </c>
      <c r="C70" s="2" t="s">
        <v>58</v>
      </c>
      <c r="D70" s="5" t="s">
        <v>57</v>
      </c>
      <c r="E70">
        <v>1</v>
      </c>
      <c r="F70">
        <v>1</v>
      </c>
      <c r="G70" s="3">
        <v>0.25</v>
      </c>
      <c r="H70" s="35">
        <v>6</v>
      </c>
      <c r="I70" s="3">
        <f>PRODUCT(H70,G70)</f>
        <v>1.5</v>
      </c>
      <c r="J70"/>
    </row>
    <row r="71" spans="1:11" ht="12">
      <c r="A71" s="12"/>
      <c r="B71" s="16"/>
      <c r="C71" s="17"/>
      <c r="D71" s="5"/>
      <c r="E71" s="12"/>
      <c r="F71" s="12"/>
      <c r="G71" s="13"/>
      <c r="H71" s="35"/>
      <c r="I71" s="13"/>
      <c r="J71"/>
      <c r="K71" s="13"/>
    </row>
    <row r="72" spans="1:11" ht="12">
      <c r="A72" s="12"/>
      <c r="B72" s="16"/>
      <c r="C72" s="17"/>
      <c r="D72" s="22"/>
      <c r="E72" s="12"/>
      <c r="F72" s="12"/>
      <c r="G72" s="13"/>
      <c r="H72" s="34"/>
      <c r="I72" s="22"/>
      <c r="J72" s="14"/>
      <c r="K72" s="13"/>
    </row>
    <row r="73" spans="1:11" ht="12">
      <c r="A73" s="28" t="s">
        <v>13</v>
      </c>
      <c r="B73" s="31"/>
      <c r="C73" s="32"/>
      <c r="D73" s="33"/>
      <c r="E73" s="23"/>
      <c r="F73" s="23"/>
      <c r="G73" s="34"/>
      <c r="H73" s="34"/>
      <c r="I73" s="34">
        <f>SUM(I62:I72)</f>
        <v>83.1</v>
      </c>
      <c r="J73" s="35"/>
      <c r="K73" s="34"/>
    </row>
    <row r="74" spans="1:11" ht="12">
      <c r="A74" s="28" t="s">
        <v>85</v>
      </c>
      <c r="B74" s="31"/>
      <c r="C74" s="32"/>
      <c r="D74" s="36"/>
      <c r="E74" s="23"/>
      <c r="F74" s="23"/>
      <c r="G74" s="34"/>
      <c r="H74" s="34"/>
      <c r="I74" s="34">
        <f>SUM(I19,I27,I37,I43,I49,I57,I73)</f>
        <v>138.51</v>
      </c>
      <c r="J74" s="35"/>
      <c r="K74" s="34"/>
    </row>
    <row r="75" spans="1:11" ht="12">
      <c r="A75" s="27"/>
      <c r="B75" s="16"/>
      <c r="C75" s="17"/>
      <c r="D75" s="18"/>
      <c r="E75" s="12"/>
      <c r="F75" s="12"/>
      <c r="G75" s="13"/>
      <c r="H75" s="13"/>
      <c r="I75" s="13"/>
      <c r="J75" s="26"/>
      <c r="K75" s="13"/>
    </row>
    <row r="76" spans="1:11" ht="12.75">
      <c r="A76" s="4" t="s">
        <v>15</v>
      </c>
      <c r="B76" s="11"/>
      <c r="C76" s="6"/>
      <c r="D76" s="9"/>
      <c r="E76" s="5"/>
      <c r="F76" s="5"/>
      <c r="G76" s="7"/>
      <c r="H76" s="7"/>
      <c r="I76" s="7"/>
      <c r="J76" s="25"/>
      <c r="K76" s="7"/>
    </row>
    <row r="77" spans="1:10" ht="12">
      <c r="A77" s="12" t="s">
        <v>17</v>
      </c>
      <c r="B77" s="10" t="s">
        <v>96</v>
      </c>
      <c r="C77" s="2" t="s">
        <v>58</v>
      </c>
      <c r="D77" s="12" t="s">
        <v>0</v>
      </c>
      <c r="E77">
        <v>1</v>
      </c>
      <c r="F77">
        <v>1</v>
      </c>
      <c r="G77" s="3">
        <v>0.46</v>
      </c>
      <c r="I77" s="3">
        <f>PRODUCT(H77,G77)</f>
        <v>0.46</v>
      </c>
      <c r="J77"/>
    </row>
    <row r="78" spans="1:10" ht="12">
      <c r="A78" s="12" t="s">
        <v>18</v>
      </c>
      <c r="B78" s="10" t="s">
        <v>96</v>
      </c>
      <c r="C78" s="2" t="s">
        <v>58</v>
      </c>
      <c r="D78" s="12" t="s">
        <v>19</v>
      </c>
      <c r="E78">
        <v>1</v>
      </c>
      <c r="F78">
        <v>1</v>
      </c>
      <c r="G78" s="3">
        <v>0.06</v>
      </c>
      <c r="I78" s="3">
        <f>PRODUCT(H78,G78)</f>
        <v>0.06</v>
      </c>
      <c r="J78"/>
    </row>
    <row r="79" spans="1:10" ht="12">
      <c r="A79" s="12" t="s">
        <v>20</v>
      </c>
      <c r="B79" s="10" t="s">
        <v>96</v>
      </c>
      <c r="C79" s="2" t="s">
        <v>58</v>
      </c>
      <c r="D79" s="12" t="s">
        <v>21</v>
      </c>
      <c r="E79">
        <v>1</v>
      </c>
      <c r="F79">
        <v>1</v>
      </c>
      <c r="G79" s="3">
        <v>0.1</v>
      </c>
      <c r="I79" s="3">
        <f>PRODUCT(H79,G79)</f>
        <v>0.1</v>
      </c>
      <c r="J79"/>
    </row>
    <row r="80" spans="1:10" ht="12">
      <c r="A80" s="12"/>
      <c r="D80" s="12"/>
      <c r="J80"/>
    </row>
    <row r="81" spans="1:10" ht="12">
      <c r="A81" s="12"/>
      <c r="D81" s="12"/>
      <c r="J81"/>
    </row>
    <row r="82" spans="1:11" ht="12">
      <c r="A82" s="28" t="s">
        <v>16</v>
      </c>
      <c r="B82" s="31"/>
      <c r="C82" s="32"/>
      <c r="D82" s="33"/>
      <c r="E82" s="23"/>
      <c r="F82" s="23"/>
      <c r="G82" s="34"/>
      <c r="H82" s="34"/>
      <c r="I82" s="34"/>
      <c r="J82" s="35"/>
      <c r="K82" s="34"/>
    </row>
    <row r="83" spans="1:11" ht="12">
      <c r="A83" s="28" t="s">
        <v>85</v>
      </c>
      <c r="B83" s="31"/>
      <c r="C83" s="32"/>
      <c r="D83" s="36"/>
      <c r="E83" s="23"/>
      <c r="F83" s="23"/>
      <c r="G83" s="34"/>
      <c r="H83" s="34"/>
      <c r="I83" s="34"/>
      <c r="J83" s="35"/>
      <c r="K83" s="34"/>
    </row>
    <row r="84" spans="2:9" ht="12">
      <c r="B84" s="2"/>
      <c r="C84" s="8"/>
      <c r="D84"/>
      <c r="F84" s="3"/>
      <c r="G84" s="24"/>
      <c r="H84" s="24"/>
      <c r="I84" s="24"/>
    </row>
    <row r="85" spans="1:11" ht="12.75">
      <c r="A85" s="48"/>
      <c r="B85" s="48"/>
      <c r="C85" s="48"/>
      <c r="D85" s="48"/>
      <c r="E85" s="41"/>
      <c r="F85" s="40"/>
      <c r="G85" s="40"/>
      <c r="H85" s="43"/>
      <c r="I85" s="43"/>
      <c r="J85" s="42"/>
      <c r="K85" s="40"/>
    </row>
    <row r="86" spans="2:9" ht="12">
      <c r="B86" s="2"/>
      <c r="C86" s="8"/>
      <c r="D86"/>
      <c r="F86" s="3"/>
      <c r="G86" s="24"/>
      <c r="H86" s="24"/>
      <c r="I86" s="24"/>
    </row>
    <row r="87" spans="1:9" ht="12">
      <c r="A87" s="12"/>
      <c r="B87" s="2"/>
      <c r="C87" s="8"/>
      <c r="D87"/>
      <c r="F87" s="3"/>
      <c r="G87" s="24"/>
      <c r="H87" s="24"/>
      <c r="I87" s="24"/>
    </row>
    <row r="88" spans="2:9" ht="12">
      <c r="B88" s="2"/>
      <c r="C88" s="8"/>
      <c r="D88"/>
      <c r="F88" s="3"/>
      <c r="G88" s="24"/>
      <c r="H88" s="24"/>
      <c r="I88" s="24"/>
    </row>
    <row r="99" spans="2:10" ht="12">
      <c r="B99" s="2"/>
      <c r="C99" s="8"/>
      <c r="D99"/>
      <c r="F99" s="3"/>
      <c r="G99" s="24"/>
      <c r="H99" s="24"/>
      <c r="I99" s="24"/>
      <c r="J99" s="3"/>
    </row>
  </sheetData>
  <mergeCells count="1">
    <mergeCell ref="A85:D8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V18"/>
    </sheetView>
  </sheetViews>
  <sheetFormatPr defaultColWidth="9.140625" defaultRowHeight="12.75"/>
  <cols>
    <col min="1" max="16384" width="8.8515625" style="0" customWidth="1"/>
  </cols>
  <sheetData>
    <row r="1" ht="12">
      <c r="A1" t="s">
        <v>78</v>
      </c>
    </row>
    <row r="2" ht="12">
      <c r="A2" t="s">
        <v>74</v>
      </c>
    </row>
    <row r="3" ht="12">
      <c r="A3" t="s">
        <v>79</v>
      </c>
    </row>
    <row r="4" spans="1:13" ht="12">
      <c r="A4" t="s">
        <v>80</v>
      </c>
      <c r="B4" t="s">
        <v>96</v>
      </c>
      <c r="C4" t="s">
        <v>7</v>
      </c>
      <c r="D4" t="s">
        <v>11</v>
      </c>
      <c r="E4">
        <v>1</v>
      </c>
      <c r="F4">
        <v>1</v>
      </c>
      <c r="G4" s="37">
        <v>0.04</v>
      </c>
      <c r="H4">
        <v>4</v>
      </c>
      <c r="I4" s="37">
        <v>0.16</v>
      </c>
      <c r="J4">
        <v>12</v>
      </c>
      <c r="K4" s="37">
        <v>0.48</v>
      </c>
      <c r="M4" t="s">
        <v>61</v>
      </c>
    </row>
    <row r="5" ht="12">
      <c r="A5" t="s">
        <v>69</v>
      </c>
    </row>
    <row r="6" spans="1:13" ht="12">
      <c r="A6" t="s">
        <v>67</v>
      </c>
      <c r="B6" t="s">
        <v>96</v>
      </c>
      <c r="C6" t="s">
        <v>39</v>
      </c>
      <c r="D6" t="s">
        <v>65</v>
      </c>
      <c r="E6">
        <v>1</v>
      </c>
      <c r="F6">
        <v>1</v>
      </c>
      <c r="G6" s="37">
        <v>0.25</v>
      </c>
      <c r="H6">
        <v>2</v>
      </c>
      <c r="I6" s="37">
        <v>0.5</v>
      </c>
      <c r="J6">
        <v>6</v>
      </c>
      <c r="K6" s="37">
        <v>1.5</v>
      </c>
      <c r="L6" t="s">
        <v>68</v>
      </c>
      <c r="M6" t="s">
        <v>66</v>
      </c>
    </row>
    <row r="7" ht="12">
      <c r="A7" t="s">
        <v>70</v>
      </c>
    </row>
    <row r="8" spans="1:13" ht="12">
      <c r="A8" t="s">
        <v>23</v>
      </c>
      <c r="B8" t="s">
        <v>96</v>
      </c>
      <c r="C8" t="s">
        <v>39</v>
      </c>
      <c r="D8" t="s">
        <v>28</v>
      </c>
      <c r="E8">
        <v>1</v>
      </c>
      <c r="F8">
        <v>1</v>
      </c>
      <c r="G8" s="37">
        <v>0.09</v>
      </c>
      <c r="H8">
        <v>2</v>
      </c>
      <c r="I8" s="37">
        <v>0.18</v>
      </c>
      <c r="J8">
        <v>10</v>
      </c>
      <c r="K8" s="37">
        <v>0.9</v>
      </c>
      <c r="M8" t="s">
        <v>8</v>
      </c>
    </row>
    <row r="9" spans="1:13" ht="12">
      <c r="A9" t="s">
        <v>24</v>
      </c>
      <c r="B9" t="s">
        <v>96</v>
      </c>
      <c r="C9" t="s">
        <v>39</v>
      </c>
      <c r="D9" t="s">
        <v>29</v>
      </c>
      <c r="E9">
        <v>10</v>
      </c>
      <c r="F9">
        <v>1</v>
      </c>
      <c r="G9" s="37">
        <v>0.09</v>
      </c>
      <c r="H9">
        <v>10</v>
      </c>
      <c r="I9" s="37">
        <v>0.9</v>
      </c>
      <c r="J9">
        <v>15</v>
      </c>
      <c r="K9" s="37">
        <v>1.35</v>
      </c>
      <c r="M9" t="s">
        <v>9</v>
      </c>
    </row>
    <row r="10" spans="1:13" ht="12">
      <c r="A10" t="s">
        <v>6</v>
      </c>
      <c r="B10" t="s">
        <v>96</v>
      </c>
      <c r="C10" t="s">
        <v>39</v>
      </c>
      <c r="D10" t="s">
        <v>32</v>
      </c>
      <c r="E10">
        <v>1</v>
      </c>
      <c r="F10">
        <v>1</v>
      </c>
      <c r="G10" s="37">
        <v>0.09</v>
      </c>
      <c r="H10">
        <v>2</v>
      </c>
      <c r="I10" s="37">
        <v>0.18</v>
      </c>
      <c r="J10">
        <v>10</v>
      </c>
      <c r="K10" s="37">
        <v>0.9</v>
      </c>
      <c r="M10" t="s">
        <v>10</v>
      </c>
    </row>
    <row r="11" ht="12">
      <c r="A11" t="s">
        <v>62</v>
      </c>
    </row>
    <row r="12" spans="1:13" ht="12">
      <c r="A12" t="s">
        <v>64</v>
      </c>
      <c r="B12" t="s">
        <v>96</v>
      </c>
      <c r="C12" t="s">
        <v>5</v>
      </c>
      <c r="D12" t="s">
        <v>94</v>
      </c>
      <c r="E12">
        <v>1</v>
      </c>
      <c r="F12">
        <v>1</v>
      </c>
      <c r="G12" s="37">
        <v>0.43</v>
      </c>
      <c r="H12">
        <v>1</v>
      </c>
      <c r="I12" s="37">
        <v>0.43</v>
      </c>
      <c r="J12">
        <v>2</v>
      </c>
      <c r="K12" s="37">
        <v>0.86</v>
      </c>
      <c r="M12" t="s">
        <v>72</v>
      </c>
    </row>
    <row r="13" spans="1:13" ht="12">
      <c r="A13" t="s">
        <v>63</v>
      </c>
      <c r="B13" t="s">
        <v>96</v>
      </c>
      <c r="C13" t="s">
        <v>92</v>
      </c>
      <c r="D13" t="s">
        <v>93</v>
      </c>
      <c r="E13">
        <v>1</v>
      </c>
      <c r="F13">
        <v>1</v>
      </c>
      <c r="G13" s="37">
        <v>0.5</v>
      </c>
      <c r="H13">
        <v>1</v>
      </c>
      <c r="I13" s="37">
        <v>0.5</v>
      </c>
      <c r="J13">
        <v>2</v>
      </c>
      <c r="K13" s="37">
        <v>1</v>
      </c>
      <c r="L13" t="s">
        <v>50</v>
      </c>
      <c r="M13" t="s">
        <v>71</v>
      </c>
    </row>
    <row r="14" spans="1:11" ht="12">
      <c r="A14" t="s">
        <v>76</v>
      </c>
      <c r="I14" s="37">
        <v>2.19</v>
      </c>
      <c r="K14" s="37">
        <v>5.01</v>
      </c>
    </row>
    <row r="16" ht="12">
      <c r="A16" t="s">
        <v>75</v>
      </c>
    </row>
    <row r="17" ht="12">
      <c r="A17" t="s">
        <v>73</v>
      </c>
    </row>
    <row r="18" spans="1:11" ht="12">
      <c r="A18" t="s">
        <v>77</v>
      </c>
      <c r="I18" s="37">
        <v>0</v>
      </c>
      <c r="K18" s="3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2010-01-14T18:30:40Z</dcterms:modified>
  <cp:category/>
  <cp:version/>
  <cp:contentType/>
  <cp:contentStatus/>
</cp:coreProperties>
</file>