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" yWindow="90" windowWidth="1635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<sst xmlns="http://schemas.openxmlformats.org/spreadsheetml/2006/main" count="245" uniqueCount="162">
  <si>
    <t>PART</t>
  </si>
  <si>
    <t>1 K ohm</t>
  </si>
  <si>
    <t>Mouser</t>
  </si>
  <si>
    <t>Supplier</t>
  </si>
  <si>
    <t>Misc</t>
  </si>
  <si>
    <t>14 Pin IC Sockets</t>
  </si>
  <si>
    <t>271-1K-RC</t>
  </si>
  <si>
    <t>Mult</t>
  </si>
  <si>
    <t>271-100K-RC</t>
  </si>
  <si>
    <t>271-150K-RC</t>
  </si>
  <si>
    <t>Mfgr</t>
  </si>
  <si>
    <t>Xicon</t>
  </si>
  <si>
    <t>Min</t>
  </si>
  <si>
    <t>Item #</t>
  </si>
  <si>
    <t>$US per</t>
  </si>
  <si>
    <t>10uF</t>
  </si>
  <si>
    <t>mill max</t>
  </si>
  <si>
    <t>IC Sockets</t>
  </si>
  <si>
    <t>Capacitors</t>
  </si>
  <si>
    <t>Trimmer potentiometers</t>
  </si>
  <si>
    <t xml:space="preserve"> </t>
  </si>
  <si>
    <t>Resistors - 1/4 W - 1%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</si>
  <si>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</si>
  <si>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</si>
  <si>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</si>
  <si>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</si>
  <si>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</si>
  <si>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</si>
  <si>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potentiometer nut</t>
  </si>
  <si>
    <t>534-1456</t>
  </si>
  <si>
    <t>Keystone Electronics</t>
  </si>
  <si>
    <t>knob - Alcoswitch</t>
  </si>
  <si>
    <t>PKES-90B-1/4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</si>
  <si>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</si>
  <si>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</si>
  <si>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1/4 W 1%</t>
  </si>
  <si>
    <t>Axial Ferrite Beads</t>
  </si>
  <si>
    <t>571-6404454</t>
  </si>
  <si>
    <t>MTA .156" Connectors FRCTN LK HDR STR 4P Square post, tin</t>
  </si>
  <si>
    <t>Tyco</t>
  </si>
  <si>
    <t>1/4" Jack</t>
  </si>
  <si>
    <t>Every Pot on MOTM units requires an additional nut - they come with only one.</t>
  </si>
  <si>
    <t>Typical MOTM Knobs</t>
  </si>
  <si>
    <t>Extended</t>
  </si>
  <si>
    <t>PCB1</t>
  </si>
  <si>
    <t>47nF = 47,000pF = .047uF</t>
  </si>
  <si>
    <t>Total Resistors</t>
  </si>
  <si>
    <t>Project Total</t>
  </si>
  <si>
    <t>Total Caps</t>
  </si>
  <si>
    <t>623-2743002112</t>
  </si>
  <si>
    <t>Fair-Rite</t>
  </si>
  <si>
    <t>Total Trimmers</t>
  </si>
  <si>
    <t>Total ICs</t>
  </si>
  <si>
    <t>Ferrite Beads</t>
  </si>
  <si>
    <t>Total Misc</t>
  </si>
  <si>
    <t>Total Connection Hardware</t>
  </si>
  <si>
    <t>Connection Hardware</t>
  </si>
  <si>
    <t>Hardware</t>
  </si>
  <si>
    <t>Total Hardware</t>
  </si>
  <si>
    <t>10 ohm</t>
  </si>
  <si>
    <t>470 ohm</t>
  </si>
  <si>
    <t>10 K ohm</t>
  </si>
  <si>
    <t>47 K</t>
  </si>
  <si>
    <t>100 K</t>
  </si>
  <si>
    <t>150 K</t>
  </si>
  <si>
    <t>Transistor</t>
  </si>
  <si>
    <t>271-470-RC</t>
  </si>
  <si>
    <t>271-10-RC</t>
  </si>
  <si>
    <t>on hand</t>
  </si>
  <si>
    <t>271-10K-RC</t>
  </si>
  <si>
    <t>271-47K-RC</t>
  </si>
  <si>
    <t>Fairchild Semiconductor</t>
  </si>
  <si>
    <t>652-51AAA-B28-D18L</t>
  </si>
  <si>
    <t>Bourns</t>
  </si>
  <si>
    <t>652-51AAA-B28-B15L</t>
  </si>
  <si>
    <t>1/4" spacer</t>
  </si>
  <si>
    <t>534-405</t>
  </si>
  <si>
    <t>Semiconductors</t>
  </si>
  <si>
    <t>CA3086</t>
  </si>
  <si>
    <t>Bridechamber</t>
  </si>
  <si>
    <t>512-BC547</t>
  </si>
  <si>
    <t>BC547 (NPN)</t>
  </si>
  <si>
    <t>512-BC557</t>
  </si>
  <si>
    <t>BC557 (PNP)</t>
  </si>
  <si>
    <t>140-XRL50V10-RC</t>
  </si>
  <si>
    <t>140-XRL50V22-RC</t>
  </si>
  <si>
    <t>Radial Electrolytic 50+V</t>
  </si>
  <si>
    <t>Radial Electrolytic 25+V</t>
  </si>
  <si>
    <t>22 ohm</t>
  </si>
  <si>
    <t>150 ohm</t>
  </si>
  <si>
    <t>271-150-RC</t>
  </si>
  <si>
    <t>271-22-RC</t>
  </si>
  <si>
    <t>1.8 K ohm (1K8)</t>
  </si>
  <si>
    <t>271-1.8K-RC</t>
  </si>
  <si>
    <t>ferrite beads here instead</t>
  </si>
  <si>
    <t>4-40 nut</t>
  </si>
  <si>
    <t>1/2" 4-40 screw</t>
  </si>
  <si>
    <t>Digikey</t>
  </si>
  <si>
    <t xml:space="preserve">this pot is the only really nice one we could find - but it's different than most - check it out first. </t>
  </si>
  <si>
    <t>50K log - panel mount - (inputs)</t>
  </si>
  <si>
    <t>Allied</t>
  </si>
  <si>
    <t>Spectrol</t>
  </si>
  <si>
    <t>970-2150</t>
  </si>
  <si>
    <t>this is great if you can get 'em</t>
  </si>
  <si>
    <t>652-51AAA-B24-B18L</t>
  </si>
  <si>
    <t>50K lin - panel mount - (freq CV)</t>
  </si>
  <si>
    <t>10K lin - panel mount - (freq)</t>
  </si>
  <si>
    <t>50K rev log - panel mount - (emphasis)</t>
  </si>
  <si>
    <t>TL072</t>
  </si>
  <si>
    <t>595-TL072ACP</t>
  </si>
  <si>
    <t>match 3 pair</t>
  </si>
  <si>
    <t>180 ohm</t>
  </si>
  <si>
    <t>220 ohm</t>
  </si>
  <si>
    <t>271-180-RC</t>
  </si>
  <si>
    <t>271-220-RC</t>
  </si>
  <si>
    <t>271-330-RC</t>
  </si>
  <si>
    <t>330 ohm</t>
  </si>
  <si>
    <t>680 ohm</t>
  </si>
  <si>
    <t>1.2 K ohm (1K2)</t>
  </si>
  <si>
    <t>271-1.2K-RC</t>
  </si>
  <si>
    <t>56 K</t>
  </si>
  <si>
    <t>271-56K-RC</t>
  </si>
  <si>
    <t>120 K</t>
  </si>
  <si>
    <t>271-120K-RC</t>
  </si>
  <si>
    <t>270 K</t>
  </si>
  <si>
    <t>271-270K-RC</t>
  </si>
  <si>
    <t xml:space="preserve">22uF </t>
  </si>
  <si>
    <t>220uF</t>
  </si>
  <si>
    <t>Nichicon</t>
  </si>
  <si>
    <t>.047uF (= 47nF = 47,000pF)</t>
  </si>
  <si>
    <t>Panasonic - ECG</t>
  </si>
  <si>
    <t>P4589-ND</t>
  </si>
  <si>
    <t>100pF</t>
  </si>
  <si>
    <t>Kemet</t>
  </si>
  <si>
    <t>80-C410C101J2G</t>
  </si>
  <si>
    <t>Axial Ceramic</t>
  </si>
  <si>
    <t>667-ECQ-V1H473JL</t>
  </si>
  <si>
    <t>Polyester Film Cap</t>
  </si>
  <si>
    <t>Panasonic</t>
  </si>
  <si>
    <t>this is a 5% cap - match 4 to 1%</t>
  </si>
  <si>
    <t>100nF = 100,000pF = .1uF</t>
  </si>
  <si>
    <t>220nF = 220,000pF = .22uF</t>
  </si>
  <si>
    <t>667-ECQ-V1H224JL</t>
  </si>
  <si>
    <t>667-ECQ-V1H104JL</t>
  </si>
  <si>
    <t>72-T93YA-500</t>
  </si>
  <si>
    <t>500 ohms</t>
  </si>
  <si>
    <t>Yves calls for 10/15 turns - this one has 19 - I can't imagine it matters</t>
  </si>
  <si>
    <t>(vertical mount, vertical adjustment)</t>
  </si>
  <si>
    <t>8 Pin IC Sockets</t>
  </si>
  <si>
    <t>Piher</t>
  </si>
  <si>
    <t>575-143314</t>
  </si>
  <si>
    <t>(10mm horizontal mount, vertical adjustment)</t>
  </si>
  <si>
    <t>1K</t>
  </si>
  <si>
    <t>531-PT10V-1K</t>
  </si>
  <si>
    <t>531-PT10V-10K</t>
  </si>
  <si>
    <t>10K</t>
  </si>
  <si>
    <t>Alpha</t>
  </si>
  <si>
    <t>575-11043308</t>
  </si>
  <si>
    <t>271-680-RC</t>
  </si>
  <si>
    <t>647-UVY1E221MED1TA</t>
  </si>
  <si>
    <t>534-9600</t>
  </si>
  <si>
    <t>534-9402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</si>
</sst>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horizontal="left"/>
    </xf>
    <xf numFmtId="3" fontId="0" fillId="4" borderId="0" xfId="0" applyNumberFormat="1" applyFill="1" applyAlignment="1">
      <alignment/>
    </xf>
    <xf numFmtId="3" fontId="0" fillId="3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3" fontId="0" fillId="5" borderId="0" xfId="0" applyNumberFormat="1" applyFill="1" applyAlignment="1">
      <alignment/>
    </xf>
    <xf numFmtId="9" fontId="0" fillId="2" borderId="0" xfId="0" applyNumberFormat="1" applyFont="1" applyFill="1" applyAlignment="1">
      <alignment horizontal="left"/>
    </xf>
    <xf numFmtId="0" fontId="3" fillId="0" borderId="0" xfId="20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9" fontId="0" fillId="5" borderId="0" xfId="0" applyNumberFormat="1" applyFont="1" applyFill="1" applyAlignment="1">
      <alignment horizontal="left"/>
    </xf>
    <xf numFmtId="3" fontId="0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2" borderId="0" xfId="0" applyFont="1" applyFill="1" applyAlignment="1">
      <alignment/>
    </xf>
    <xf numFmtId="0" fontId="3" fillId="0" borderId="0" xfId="20" applyFill="1" applyAlignment="1">
      <alignment wrapText="1"/>
    </xf>
    <xf numFmtId="168" fontId="2" fillId="7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60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9525</xdr:colOff>
      <xdr:row>92</xdr:row>
      <xdr:rowOff>9525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42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12.8515625" style="10" customWidth="1"/>
    <col min="3" max="3" width="23.7109375" style="2" customWidth="1"/>
    <col min="4" max="4" width="20.57421875" style="8" customWidth="1"/>
    <col min="5" max="5" width="6.28125" style="0" customWidth="1"/>
    <col min="6" max="6" width="6.00390625" style="0" customWidth="1"/>
    <col min="7" max="7" width="8.140625" style="3" customWidth="1"/>
    <col min="8" max="8" width="7.57421875" style="22" customWidth="1"/>
    <col min="9" max="9" width="8.140625" style="3" customWidth="1"/>
    <col min="10" max="10" width="8.140625" style="22" customWidth="1"/>
    <col min="11" max="11" width="8.140625" style="3" customWidth="1"/>
    <col min="12" max="16384" width="8.7109375" style="12" customWidth="1"/>
  </cols>
  <sheetData>
    <row r="1" spans="1:9" ht="12">
      <c r="A1" t="s">
        <v>0</v>
      </c>
      <c r="B1" s="10" t="s">
        <v>3</v>
      </c>
      <c r="C1" s="2" t="s">
        <v>10</v>
      </c>
      <c r="D1" s="8" t="s">
        <v>13</v>
      </c>
      <c r="E1" t="s">
        <v>12</v>
      </c>
      <c r="F1" t="s">
        <v>7</v>
      </c>
      <c r="G1" s="3" t="s">
        <v>14</v>
      </c>
      <c r="H1" s="22" t="s">
        <v>44</v>
      </c>
      <c r="I1" s="3" t="s">
        <v>43</v>
      </c>
    </row>
    <row r="2" ht="12">
      <c r="A2" t="s">
        <v>34</v>
      </c>
    </row>
    <row r="3" spans="1:11" ht="12.75">
      <c r="A3" s="4" t="s">
        <v>21</v>
      </c>
      <c r="B3" s="11"/>
      <c r="C3" s="6"/>
      <c r="D3" s="9"/>
      <c r="E3" s="5"/>
      <c r="F3" s="5"/>
      <c r="G3" s="7"/>
      <c r="H3" s="23"/>
      <c r="I3" s="7"/>
      <c r="J3" s="23"/>
      <c r="K3" s="7"/>
    </row>
    <row r="4" spans="1:11" ht="12.75">
      <c r="A4" s="19" t="s">
        <v>35</v>
      </c>
      <c r="B4" s="15"/>
      <c r="C4" s="16"/>
      <c r="D4" s="17"/>
      <c r="E4" s="12"/>
      <c r="F4" s="12"/>
      <c r="G4" s="13"/>
      <c r="H4" s="24"/>
      <c r="I4" s="13"/>
      <c r="J4" s="24"/>
      <c r="K4" s="13"/>
    </row>
    <row r="5" spans="1:12" ht="12">
      <c r="A5" s="41" t="s">
        <v>59</v>
      </c>
      <c r="B5" s="10" t="s">
        <v>2</v>
      </c>
      <c r="C5" s="2" t="s">
        <v>11</v>
      </c>
      <c r="D5" s="8" t="s">
        <v>67</v>
      </c>
      <c r="E5" s="12">
        <v>1</v>
      </c>
      <c r="F5" s="12">
        <v>1</v>
      </c>
      <c r="G5" s="13">
        <v>0.09</v>
      </c>
      <c r="H5" s="35">
        <v>2</v>
      </c>
      <c r="I5" s="3">
        <f aca="true" t="shared" si="0" ref="I5:I10">PRODUCT(H5,G5)</f>
        <v>0.18</v>
      </c>
      <c r="J5" s="24">
        <v>0</v>
      </c>
      <c r="K5" s="3">
        <f aca="true" t="shared" si="1" ref="K5:K12">PRODUCT(J5,G5)</f>
        <v>0</v>
      </c>
      <c r="L5" s="12" t="s">
        <v>94</v>
      </c>
    </row>
    <row r="6" spans="1:11" ht="12">
      <c r="A6" s="45" t="s">
        <v>88</v>
      </c>
      <c r="B6" s="10" t="s">
        <v>2</v>
      </c>
      <c r="C6" s="2" t="s">
        <v>11</v>
      </c>
      <c r="D6" s="8" t="s">
        <v>91</v>
      </c>
      <c r="E6" s="12">
        <v>1</v>
      </c>
      <c r="F6" s="12">
        <v>1</v>
      </c>
      <c r="G6" s="13">
        <v>0.09</v>
      </c>
      <c r="H6" s="46">
        <v>1</v>
      </c>
      <c r="I6" s="3">
        <f t="shared" si="0"/>
        <v>0.09</v>
      </c>
      <c r="J6" s="24">
        <v>10</v>
      </c>
      <c r="K6" s="3">
        <f t="shared" si="1"/>
        <v>0.8999999999999999</v>
      </c>
    </row>
    <row r="7" spans="1:11" ht="12">
      <c r="A7" s="45" t="s">
        <v>89</v>
      </c>
      <c r="B7" s="10" t="s">
        <v>2</v>
      </c>
      <c r="C7" s="2" t="s">
        <v>11</v>
      </c>
      <c r="D7" s="8" t="s">
        <v>90</v>
      </c>
      <c r="E7" s="12">
        <v>1</v>
      </c>
      <c r="F7" s="12">
        <v>1</v>
      </c>
      <c r="G7" s="13">
        <v>0.09</v>
      </c>
      <c r="H7" s="46">
        <v>4</v>
      </c>
      <c r="I7" s="3">
        <f t="shared" si="0"/>
        <v>0.36</v>
      </c>
      <c r="J7" s="24">
        <v>10</v>
      </c>
      <c r="K7" s="3">
        <f t="shared" si="1"/>
        <v>0.8999999999999999</v>
      </c>
    </row>
    <row r="8" spans="1:11" ht="12">
      <c r="A8" s="45" t="s">
        <v>111</v>
      </c>
      <c r="B8" s="10" t="s">
        <v>2</v>
      </c>
      <c r="C8" s="2" t="s">
        <v>11</v>
      </c>
      <c r="D8" s="8" t="s">
        <v>113</v>
      </c>
      <c r="E8" s="12">
        <v>1</v>
      </c>
      <c r="F8" s="12">
        <v>1</v>
      </c>
      <c r="G8" s="13">
        <v>0.09</v>
      </c>
      <c r="H8" s="46">
        <v>1</v>
      </c>
      <c r="I8" s="3">
        <f t="shared" si="0"/>
        <v>0.09</v>
      </c>
      <c r="J8" s="24">
        <v>10</v>
      </c>
      <c r="K8" s="3">
        <f t="shared" si="1"/>
        <v>0.8999999999999999</v>
      </c>
    </row>
    <row r="9" spans="1:11" ht="12">
      <c r="A9" s="45" t="s">
        <v>112</v>
      </c>
      <c r="B9" s="10" t="s">
        <v>2</v>
      </c>
      <c r="C9" s="2" t="s">
        <v>11</v>
      </c>
      <c r="D9" s="8" t="s">
        <v>114</v>
      </c>
      <c r="E9" s="12">
        <v>1</v>
      </c>
      <c r="F9" s="12">
        <v>1</v>
      </c>
      <c r="G9" s="13">
        <v>0.09</v>
      </c>
      <c r="H9" s="46">
        <v>1</v>
      </c>
      <c r="I9" s="3">
        <f t="shared" si="0"/>
        <v>0.09</v>
      </c>
      <c r="J9" s="24">
        <v>10</v>
      </c>
      <c r="K9" s="3">
        <f t="shared" si="1"/>
        <v>0.8999999999999999</v>
      </c>
    </row>
    <row r="10" spans="1:11" ht="12">
      <c r="A10" s="45" t="s">
        <v>116</v>
      </c>
      <c r="B10" s="10" t="s">
        <v>2</v>
      </c>
      <c r="C10" s="2" t="s">
        <v>11</v>
      </c>
      <c r="D10" s="8" t="s">
        <v>115</v>
      </c>
      <c r="E10" s="12">
        <v>1</v>
      </c>
      <c r="F10" s="12">
        <v>1</v>
      </c>
      <c r="G10" s="13">
        <v>0.09</v>
      </c>
      <c r="H10" s="46">
        <v>2</v>
      </c>
      <c r="I10" s="3">
        <f t="shared" si="0"/>
        <v>0.18</v>
      </c>
      <c r="J10" s="24">
        <v>10</v>
      </c>
      <c r="K10" s="3">
        <f t="shared" si="1"/>
        <v>0.8999999999999999</v>
      </c>
    </row>
    <row r="11" spans="1:11" ht="12">
      <c r="A11" s="36" t="s">
        <v>60</v>
      </c>
      <c r="B11" s="10" t="s">
        <v>2</v>
      </c>
      <c r="C11" s="2" t="s">
        <v>11</v>
      </c>
      <c r="D11" s="8" t="s">
        <v>66</v>
      </c>
      <c r="E11">
        <v>1</v>
      </c>
      <c r="F11">
        <v>1</v>
      </c>
      <c r="G11" s="3">
        <v>0.09</v>
      </c>
      <c r="H11" s="46">
        <v>2</v>
      </c>
      <c r="I11" s="3">
        <f aca="true" t="shared" si="2" ref="I11:I16">PRODUCT(H11,G11)</f>
        <v>0.18</v>
      </c>
      <c r="J11" s="22">
        <v>10</v>
      </c>
      <c r="K11" s="3">
        <f t="shared" si="1"/>
        <v>0.8999999999999999</v>
      </c>
    </row>
    <row r="12" spans="1:11" ht="12">
      <c r="A12" s="36" t="s">
        <v>117</v>
      </c>
      <c r="B12" s="10" t="s">
        <v>2</v>
      </c>
      <c r="C12" s="2" t="s">
        <v>11</v>
      </c>
      <c r="D12" s="8" t="s">
        <v>158</v>
      </c>
      <c r="E12">
        <v>1</v>
      </c>
      <c r="F12">
        <v>1</v>
      </c>
      <c r="G12" s="3">
        <v>0.09</v>
      </c>
      <c r="H12" s="46">
        <v>1</v>
      </c>
      <c r="I12" s="3">
        <f>PRODUCT(H12,G12)</f>
        <v>0.09</v>
      </c>
      <c r="J12" s="22">
        <v>10</v>
      </c>
      <c r="K12" s="3">
        <f t="shared" si="1"/>
        <v>0.8999999999999999</v>
      </c>
    </row>
    <row r="13" spans="1:11" ht="12">
      <c r="A13" s="36" t="s">
        <v>1</v>
      </c>
      <c r="B13" s="10" t="s">
        <v>2</v>
      </c>
      <c r="C13" s="2" t="s">
        <v>11</v>
      </c>
      <c r="D13" s="8" t="s">
        <v>6</v>
      </c>
      <c r="E13">
        <v>1</v>
      </c>
      <c r="F13">
        <v>1</v>
      </c>
      <c r="G13" s="13">
        <v>0.09</v>
      </c>
      <c r="H13" s="46">
        <v>3</v>
      </c>
      <c r="I13" s="3">
        <f t="shared" si="2"/>
        <v>0.27</v>
      </c>
      <c r="J13" s="34" t="s">
        <v>68</v>
      </c>
      <c r="K13" s="3">
        <f>PRODUCT(J13,0)</f>
        <v>0</v>
      </c>
    </row>
    <row r="14" spans="1:11" ht="12">
      <c r="A14" s="36" t="s">
        <v>118</v>
      </c>
      <c r="B14" s="10" t="s">
        <v>2</v>
      </c>
      <c r="C14" s="2" t="s">
        <v>11</v>
      </c>
      <c r="D14" s="8" t="s">
        <v>119</v>
      </c>
      <c r="E14">
        <v>1</v>
      </c>
      <c r="F14">
        <v>1</v>
      </c>
      <c r="G14" s="3">
        <v>0.09</v>
      </c>
      <c r="H14" s="46">
        <v>1</v>
      </c>
      <c r="I14" s="3">
        <f t="shared" si="2"/>
        <v>0.09</v>
      </c>
      <c r="J14" s="22">
        <v>10</v>
      </c>
      <c r="K14" s="3">
        <f>PRODUCT(J14,G14)</f>
        <v>0.8999999999999999</v>
      </c>
    </row>
    <row r="15" spans="1:11" ht="12">
      <c r="A15" s="36" t="s">
        <v>92</v>
      </c>
      <c r="B15" s="10" t="s">
        <v>2</v>
      </c>
      <c r="C15" s="2" t="s">
        <v>11</v>
      </c>
      <c r="D15" s="8" t="s">
        <v>93</v>
      </c>
      <c r="E15">
        <v>1</v>
      </c>
      <c r="F15">
        <v>1</v>
      </c>
      <c r="G15" s="3">
        <v>0.09</v>
      </c>
      <c r="H15" s="46">
        <v>1</v>
      </c>
      <c r="I15" s="3">
        <f t="shared" si="2"/>
        <v>0.09</v>
      </c>
      <c r="J15" s="22">
        <v>10</v>
      </c>
      <c r="K15" s="3">
        <f>PRODUCT(J15,G15)</f>
        <v>0.8999999999999999</v>
      </c>
    </row>
    <row r="16" spans="1:11" ht="12">
      <c r="A16" s="36" t="s">
        <v>61</v>
      </c>
      <c r="B16" s="10" t="s">
        <v>2</v>
      </c>
      <c r="C16" s="2" t="s">
        <v>11</v>
      </c>
      <c r="D16" s="8" t="s">
        <v>69</v>
      </c>
      <c r="E16">
        <v>1</v>
      </c>
      <c r="F16">
        <v>1</v>
      </c>
      <c r="G16" s="3">
        <v>0.09</v>
      </c>
      <c r="H16" s="46">
        <v>1</v>
      </c>
      <c r="I16" s="3">
        <f t="shared" si="2"/>
        <v>0.09</v>
      </c>
      <c r="J16" s="34" t="s">
        <v>68</v>
      </c>
      <c r="K16" s="3">
        <v>0</v>
      </c>
    </row>
    <row r="17" spans="1:11" ht="12">
      <c r="A17" s="36" t="s">
        <v>62</v>
      </c>
      <c r="B17" s="10" t="s">
        <v>2</v>
      </c>
      <c r="C17" s="2" t="s">
        <v>11</v>
      </c>
      <c r="D17" s="8" t="s">
        <v>70</v>
      </c>
      <c r="E17">
        <v>1</v>
      </c>
      <c r="F17">
        <v>1</v>
      </c>
      <c r="G17" s="3">
        <v>0.09</v>
      </c>
      <c r="H17" s="46">
        <v>2</v>
      </c>
      <c r="I17" s="3">
        <f aca="true" t="shared" si="3" ref="I17:I22">PRODUCT(H17,G17)</f>
        <v>0.18</v>
      </c>
      <c r="J17" s="22">
        <v>10</v>
      </c>
      <c r="K17" s="3">
        <f>PRODUCT(J17,G17)</f>
        <v>0.8999999999999999</v>
      </c>
    </row>
    <row r="18" spans="1:11" ht="12">
      <c r="A18" s="36" t="s">
        <v>120</v>
      </c>
      <c r="B18" s="10" t="s">
        <v>2</v>
      </c>
      <c r="C18" s="2" t="s">
        <v>11</v>
      </c>
      <c r="D18" s="8" t="s">
        <v>121</v>
      </c>
      <c r="E18">
        <v>1</v>
      </c>
      <c r="F18">
        <v>1</v>
      </c>
      <c r="G18" s="3">
        <v>0.09</v>
      </c>
      <c r="H18" s="46">
        <v>2</v>
      </c>
      <c r="I18" s="3">
        <f t="shared" si="3"/>
        <v>0.18</v>
      </c>
      <c r="J18" s="22">
        <v>10</v>
      </c>
      <c r="K18" s="3">
        <f>PRODUCT(J18,G18)</f>
        <v>0.8999999999999999</v>
      </c>
    </row>
    <row r="19" spans="1:11" ht="12">
      <c r="A19" s="36" t="s">
        <v>63</v>
      </c>
      <c r="B19" s="10" t="s">
        <v>2</v>
      </c>
      <c r="C19" s="2" t="s">
        <v>11</v>
      </c>
      <c r="D19" s="8" t="s">
        <v>8</v>
      </c>
      <c r="E19">
        <v>1</v>
      </c>
      <c r="F19">
        <v>1</v>
      </c>
      <c r="G19" s="3">
        <v>0.09</v>
      </c>
      <c r="H19" s="46">
        <v>1</v>
      </c>
      <c r="I19" s="3">
        <f t="shared" si="3"/>
        <v>0.09</v>
      </c>
      <c r="J19" s="34" t="s">
        <v>68</v>
      </c>
      <c r="K19" s="3">
        <f>PRODUCT(J19,0)</f>
        <v>0</v>
      </c>
    </row>
    <row r="20" spans="1:11" ht="12">
      <c r="A20" s="36" t="s">
        <v>122</v>
      </c>
      <c r="B20" s="10" t="s">
        <v>2</v>
      </c>
      <c r="C20" s="2" t="s">
        <v>11</v>
      </c>
      <c r="D20" s="8" t="s">
        <v>123</v>
      </c>
      <c r="E20">
        <v>1</v>
      </c>
      <c r="F20">
        <v>1</v>
      </c>
      <c r="G20" s="3">
        <v>0.09</v>
      </c>
      <c r="H20" s="46">
        <v>3</v>
      </c>
      <c r="I20" s="3">
        <f>PRODUCT(H20,G20)</f>
        <v>0.27</v>
      </c>
      <c r="J20" s="22">
        <v>10</v>
      </c>
      <c r="K20" s="3">
        <f>PRODUCT(J20,G20)</f>
        <v>0.8999999999999999</v>
      </c>
    </row>
    <row r="21" spans="1:11" ht="12">
      <c r="A21" s="36" t="s">
        <v>64</v>
      </c>
      <c r="B21" s="10" t="s">
        <v>2</v>
      </c>
      <c r="C21" s="2" t="s">
        <v>11</v>
      </c>
      <c r="D21" s="8" t="s">
        <v>9</v>
      </c>
      <c r="E21">
        <v>1</v>
      </c>
      <c r="F21">
        <v>1</v>
      </c>
      <c r="G21" s="3">
        <v>0.09</v>
      </c>
      <c r="H21" s="46">
        <v>1</v>
      </c>
      <c r="I21" s="3">
        <f t="shared" si="3"/>
        <v>0.09</v>
      </c>
      <c r="J21" s="22">
        <v>10</v>
      </c>
      <c r="K21" s="3">
        <f>PRODUCT(J21,G21)</f>
        <v>0.8999999999999999</v>
      </c>
    </row>
    <row r="22" spans="1:11" ht="12">
      <c r="A22" s="36" t="s">
        <v>124</v>
      </c>
      <c r="B22" s="10" t="s">
        <v>2</v>
      </c>
      <c r="C22" s="2" t="s">
        <v>11</v>
      </c>
      <c r="D22" s="8" t="s">
        <v>125</v>
      </c>
      <c r="E22">
        <v>1</v>
      </c>
      <c r="F22">
        <v>1</v>
      </c>
      <c r="G22" s="3">
        <v>0.09</v>
      </c>
      <c r="H22" s="46">
        <v>2</v>
      </c>
      <c r="I22" s="3">
        <f t="shared" si="3"/>
        <v>0.18</v>
      </c>
      <c r="J22" s="22">
        <v>10</v>
      </c>
      <c r="K22" s="3">
        <f>PRODUCT(J22,G22)</f>
        <v>0.8999999999999999</v>
      </c>
    </row>
    <row r="23" spans="1:11" ht="12">
      <c r="A23" s="25"/>
      <c r="B23" s="15"/>
      <c r="C23" s="16"/>
      <c r="D23" s="20"/>
      <c r="E23" s="12"/>
      <c r="F23" s="12"/>
      <c r="G23" s="13"/>
      <c r="H23" s="24"/>
      <c r="I23" s="13"/>
      <c r="J23" s="24"/>
      <c r="K23" s="13"/>
    </row>
    <row r="24" spans="1:11" ht="12">
      <c r="A24" s="26" t="s">
        <v>46</v>
      </c>
      <c r="B24" s="28"/>
      <c r="C24" s="29"/>
      <c r="D24" s="30"/>
      <c r="E24" s="21"/>
      <c r="F24" s="21"/>
      <c r="G24" s="31"/>
      <c r="H24" s="31"/>
      <c r="I24" s="31">
        <f>SUM(I5:I22)</f>
        <v>2.79</v>
      </c>
      <c r="J24" s="32"/>
      <c r="K24" s="31">
        <f>SUM(K5:K22)</f>
        <v>12.600000000000003</v>
      </c>
    </row>
    <row r="25" spans="1:11" ht="12">
      <c r="A25" s="26" t="s">
        <v>47</v>
      </c>
      <c r="B25" s="28"/>
      <c r="C25" s="29"/>
      <c r="D25" s="33"/>
      <c r="E25" s="21"/>
      <c r="F25" s="21"/>
      <c r="G25" s="31"/>
      <c r="H25" s="32"/>
      <c r="I25" s="31">
        <f>SUM(I24)</f>
        <v>2.79</v>
      </c>
      <c r="J25" s="32"/>
      <c r="K25" s="31">
        <f>SUM(K24)</f>
        <v>12.600000000000003</v>
      </c>
    </row>
    <row r="26" spans="1:11" ht="12">
      <c r="A26" s="25"/>
      <c r="C26" s="16"/>
      <c r="D26" s="17"/>
      <c r="E26" s="12"/>
      <c r="F26" s="12"/>
      <c r="G26" s="13"/>
      <c r="H26" s="24"/>
      <c r="I26" s="13"/>
      <c r="J26" s="24"/>
      <c r="K26" s="13"/>
    </row>
    <row r="27" spans="1:11" ht="12.75">
      <c r="A27" s="4" t="s">
        <v>18</v>
      </c>
      <c r="B27" s="11"/>
      <c r="C27" s="6"/>
      <c r="D27" s="9"/>
      <c r="E27" s="5"/>
      <c r="F27" s="5"/>
      <c r="G27" s="7"/>
      <c r="H27" s="23"/>
      <c r="I27" s="7"/>
      <c r="J27" s="23"/>
      <c r="K27" s="7"/>
    </row>
    <row r="28" ht="12.75">
      <c r="A28" s="1" t="s">
        <v>86</v>
      </c>
    </row>
    <row r="29" spans="1:11" ht="12">
      <c r="A29" s="44" t="s">
        <v>15</v>
      </c>
      <c r="B29" s="15" t="s">
        <v>2</v>
      </c>
      <c r="C29" s="16" t="s">
        <v>11</v>
      </c>
      <c r="D29" s="8" t="s">
        <v>84</v>
      </c>
      <c r="E29">
        <v>1</v>
      </c>
      <c r="F29">
        <v>1</v>
      </c>
      <c r="G29" s="3">
        <v>0.06</v>
      </c>
      <c r="H29" s="40">
        <v>3</v>
      </c>
      <c r="I29" s="3">
        <f>PRODUCT(H29,G29)</f>
        <v>0.18</v>
      </c>
      <c r="J29" s="22">
        <v>5</v>
      </c>
      <c r="K29" s="3">
        <f>PRODUCT(J29,G29)</f>
        <v>0.3</v>
      </c>
    </row>
    <row r="30" spans="1:11" ht="12">
      <c r="A30" s="36" t="s">
        <v>126</v>
      </c>
      <c r="B30" s="15" t="s">
        <v>2</v>
      </c>
      <c r="C30" s="16" t="s">
        <v>11</v>
      </c>
      <c r="D30" s="8" t="s">
        <v>85</v>
      </c>
      <c r="E30">
        <v>1</v>
      </c>
      <c r="F30">
        <v>1</v>
      </c>
      <c r="G30" s="3">
        <v>0.06</v>
      </c>
      <c r="H30" s="40">
        <v>2</v>
      </c>
      <c r="I30" s="3">
        <f>PRODUCT(H30,G30)</f>
        <v>0.12</v>
      </c>
      <c r="J30" s="22">
        <v>5</v>
      </c>
      <c r="K30" s="3">
        <f>PRODUCT(J30,G30)</f>
        <v>0.3</v>
      </c>
    </row>
    <row r="31" spans="1:11" ht="12.75">
      <c r="A31" s="1" t="s">
        <v>87</v>
      </c>
      <c r="B31" s="15"/>
      <c r="C31" s="16"/>
      <c r="D31" s="17"/>
      <c r="E31" s="12"/>
      <c r="F31" s="12"/>
      <c r="G31" s="13"/>
      <c r="H31" s="24"/>
      <c r="I31" s="13"/>
      <c r="J31" s="24"/>
      <c r="K31" s="13"/>
    </row>
    <row r="32" spans="1:11" ht="12">
      <c r="A32" s="36" t="s">
        <v>127</v>
      </c>
      <c r="B32" s="15" t="s">
        <v>2</v>
      </c>
      <c r="C32" s="16" t="s">
        <v>128</v>
      </c>
      <c r="D32" t="s">
        <v>159</v>
      </c>
      <c r="E32">
        <v>1</v>
      </c>
      <c r="F32">
        <v>1</v>
      </c>
      <c r="G32" s="3">
        <v>0.06</v>
      </c>
      <c r="H32" s="40">
        <v>2</v>
      </c>
      <c r="I32" s="3">
        <f>PRODUCT(H32,G32)</f>
        <v>0.12</v>
      </c>
      <c r="J32" s="22">
        <v>5</v>
      </c>
      <c r="K32" s="3">
        <f>PRODUCT(J32,G32)</f>
        <v>0.3</v>
      </c>
    </row>
    <row r="33" spans="1:11" ht="12.75">
      <c r="A33" s="14" t="s">
        <v>135</v>
      </c>
      <c r="B33" s="15"/>
      <c r="C33" s="16"/>
      <c r="D33" s="25"/>
      <c r="E33" s="12"/>
      <c r="F33" s="12"/>
      <c r="G33" s="13"/>
      <c r="H33" s="24"/>
      <c r="I33" s="13"/>
      <c r="J33" s="24"/>
      <c r="K33" s="13"/>
    </row>
    <row r="34" spans="1:11" ht="12">
      <c r="A34" s="52" t="s">
        <v>132</v>
      </c>
      <c r="B34" s="15" t="s">
        <v>2</v>
      </c>
      <c r="C34" s="16" t="s">
        <v>133</v>
      </c>
      <c r="D34" s="43" t="s">
        <v>134</v>
      </c>
      <c r="E34" s="12">
        <v>1</v>
      </c>
      <c r="F34" s="12">
        <v>1</v>
      </c>
      <c r="G34" s="13">
        <v>0.22</v>
      </c>
      <c r="H34" s="40">
        <v>1</v>
      </c>
      <c r="I34" s="3">
        <f>PRODUCT(H34,G34)</f>
        <v>0.22</v>
      </c>
      <c r="J34" s="24"/>
      <c r="K34" s="13"/>
    </row>
    <row r="35" ht="12.75">
      <c r="A35" s="14" t="s">
        <v>137</v>
      </c>
    </row>
    <row r="36" spans="1:12" ht="12">
      <c r="A36" s="52" t="s">
        <v>45</v>
      </c>
      <c r="B36" s="10" t="s">
        <v>2</v>
      </c>
      <c r="C36" s="2" t="s">
        <v>138</v>
      </c>
      <c r="D36" s="43" t="s">
        <v>136</v>
      </c>
      <c r="E36">
        <v>1</v>
      </c>
      <c r="F36">
        <v>1</v>
      </c>
      <c r="G36" s="3">
        <v>0.1</v>
      </c>
      <c r="H36" s="40">
        <v>4</v>
      </c>
      <c r="I36" s="3">
        <f>PRODUCT(H36,G36)</f>
        <v>0.4</v>
      </c>
      <c r="J36" s="22">
        <v>100</v>
      </c>
      <c r="K36" s="3">
        <f>PRODUCT(J36,0.084)</f>
        <v>8.4</v>
      </c>
      <c r="L36" s="12" t="s">
        <v>139</v>
      </c>
    </row>
    <row r="37" spans="1:9" ht="12">
      <c r="A37" s="52" t="s">
        <v>140</v>
      </c>
      <c r="B37" s="10" t="s">
        <v>2</v>
      </c>
      <c r="C37" s="2" t="s">
        <v>138</v>
      </c>
      <c r="D37" s="43" t="s">
        <v>143</v>
      </c>
      <c r="E37">
        <v>1</v>
      </c>
      <c r="F37">
        <v>1</v>
      </c>
      <c r="G37" s="3">
        <v>0.1</v>
      </c>
      <c r="H37" s="40">
        <v>1</v>
      </c>
      <c r="I37" s="3">
        <f>PRODUCT(H37,G37)</f>
        <v>0.1</v>
      </c>
    </row>
    <row r="38" spans="1:9" ht="12">
      <c r="A38" s="52" t="s">
        <v>141</v>
      </c>
      <c r="B38" s="10" t="s">
        <v>2</v>
      </c>
      <c r="C38" s="2" t="s">
        <v>138</v>
      </c>
      <c r="D38" s="43" t="s">
        <v>142</v>
      </c>
      <c r="E38">
        <v>1</v>
      </c>
      <c r="F38">
        <v>1</v>
      </c>
      <c r="G38" s="3">
        <v>0.13</v>
      </c>
      <c r="H38" s="40">
        <v>1</v>
      </c>
      <c r="I38" s="3">
        <f>PRODUCT(H38,G38)</f>
        <v>0.13</v>
      </c>
    </row>
    <row r="39" spans="1:11" ht="12">
      <c r="A39" s="26" t="s">
        <v>48</v>
      </c>
      <c r="B39" s="28"/>
      <c r="C39" s="29"/>
      <c r="D39" s="30"/>
      <c r="E39" s="21"/>
      <c r="F39" s="21"/>
      <c r="G39" s="31"/>
      <c r="H39" s="32"/>
      <c r="I39" s="31">
        <f>SUM(I29:I38)</f>
        <v>1.27</v>
      </c>
      <c r="J39" s="32"/>
      <c r="K39" s="31">
        <f>SUM(K35:K38)</f>
        <v>8.4</v>
      </c>
    </row>
    <row r="40" spans="1:11" ht="12">
      <c r="A40" s="26" t="s">
        <v>47</v>
      </c>
      <c r="B40" s="28"/>
      <c r="C40" s="29"/>
      <c r="D40" s="33"/>
      <c r="E40" s="21"/>
      <c r="F40" s="21"/>
      <c r="G40" s="31"/>
      <c r="H40" s="32"/>
      <c r="I40" s="31">
        <f>SUM(I24,I39)</f>
        <v>4.0600000000000005</v>
      </c>
      <c r="J40" s="32"/>
      <c r="K40" s="31">
        <f>SUM(K24,K39)</f>
        <v>21.000000000000004</v>
      </c>
    </row>
    <row r="41" spans="1:11" ht="12">
      <c r="A41" s="25"/>
      <c r="B41" s="15"/>
      <c r="C41" s="16"/>
      <c r="D41" s="17"/>
      <c r="E41" s="12"/>
      <c r="F41" s="12"/>
      <c r="G41" s="13"/>
      <c r="H41" s="24"/>
      <c r="I41" s="13"/>
      <c r="J41" s="24"/>
      <c r="K41" s="13"/>
    </row>
    <row r="42" spans="1:11" ht="12.75">
      <c r="A42" s="4" t="s">
        <v>19</v>
      </c>
      <c r="B42" s="11"/>
      <c r="C42" s="6"/>
      <c r="D42" s="9"/>
      <c r="E42" s="5"/>
      <c r="F42" s="5"/>
      <c r="G42" s="7"/>
      <c r="H42" s="23"/>
      <c r="I42" s="7"/>
      <c r="J42" s="23"/>
      <c r="K42" s="7"/>
    </row>
    <row r="43" spans="1:11" ht="12.75">
      <c r="A43" s="14" t="s">
        <v>147</v>
      </c>
      <c r="B43" s="15"/>
      <c r="C43" s="16"/>
      <c r="D43" s="17"/>
      <c r="E43" s="12"/>
      <c r="F43" s="12"/>
      <c r="G43" s="13"/>
      <c r="H43" s="24"/>
      <c r="I43" s="13"/>
      <c r="J43" s="24"/>
      <c r="K43" s="13"/>
    </row>
    <row r="44" spans="1:12" ht="12">
      <c r="A44" s="52" t="s">
        <v>145</v>
      </c>
      <c r="B44" s="10" t="s">
        <v>2</v>
      </c>
      <c r="D44" s="18" t="s">
        <v>144</v>
      </c>
      <c r="E44">
        <v>1</v>
      </c>
      <c r="F44">
        <v>1</v>
      </c>
      <c r="G44" s="3">
        <v>1.44</v>
      </c>
      <c r="H44" s="40">
        <v>1</v>
      </c>
      <c r="I44" s="3">
        <f>PRODUCT(H44,G44)</f>
        <v>1.44</v>
      </c>
      <c r="J44" s="22">
        <v>3</v>
      </c>
      <c r="K44" s="3">
        <f>PRODUCT(J44,G44)</f>
        <v>4.32</v>
      </c>
      <c r="L44" s="12" t="s">
        <v>146</v>
      </c>
    </row>
    <row r="45" spans="1:11" ht="12.75">
      <c r="A45" s="14" t="s">
        <v>151</v>
      </c>
      <c r="B45" s="15"/>
      <c r="C45" s="16"/>
      <c r="D45" s="17"/>
      <c r="E45" s="12"/>
      <c r="F45" s="12"/>
      <c r="G45" s="13"/>
      <c r="H45" s="24"/>
      <c r="I45" s="13"/>
      <c r="J45" s="24"/>
      <c r="K45" s="13"/>
    </row>
    <row r="46" spans="1:12" ht="12">
      <c r="A46" s="44" t="s">
        <v>152</v>
      </c>
      <c r="B46" s="15" t="s">
        <v>2</v>
      </c>
      <c r="C46" s="16" t="s">
        <v>149</v>
      </c>
      <c r="D46" s="17" t="s">
        <v>153</v>
      </c>
      <c r="E46" s="12">
        <v>1</v>
      </c>
      <c r="F46" s="12">
        <v>1</v>
      </c>
      <c r="G46" s="3">
        <v>0.46</v>
      </c>
      <c r="H46" s="40">
        <v>1</v>
      </c>
      <c r="I46" s="3">
        <f>PRODUCT(H46,G46)</f>
        <v>0.46</v>
      </c>
      <c r="J46" s="24">
        <v>3</v>
      </c>
      <c r="K46" s="13">
        <v>3.22</v>
      </c>
      <c r="L46" s="24"/>
    </row>
    <row r="47" spans="1:12" ht="12">
      <c r="A47" s="53" t="s">
        <v>155</v>
      </c>
      <c r="B47" s="15" t="s">
        <v>2</v>
      </c>
      <c r="C47" s="16" t="s">
        <v>149</v>
      </c>
      <c r="D47" s="17" t="s">
        <v>154</v>
      </c>
      <c r="E47" s="12">
        <v>1</v>
      </c>
      <c r="F47" s="12">
        <v>1</v>
      </c>
      <c r="G47" s="3">
        <v>0.42</v>
      </c>
      <c r="H47" s="40">
        <v>1</v>
      </c>
      <c r="I47" s="3">
        <f>PRODUCT(H47,G47)</f>
        <v>0.42</v>
      </c>
      <c r="J47" s="24">
        <v>3</v>
      </c>
      <c r="K47" s="13">
        <v>3.22</v>
      </c>
      <c r="L47" s="24"/>
    </row>
    <row r="48" spans="1:4" ht="12">
      <c r="A48" s="12"/>
      <c r="D48"/>
    </row>
    <row r="49" spans="1:11" ht="12">
      <c r="A49" s="26" t="s">
        <v>51</v>
      </c>
      <c r="B49" s="28"/>
      <c r="C49" s="29"/>
      <c r="D49" s="30"/>
      <c r="E49" s="21"/>
      <c r="F49" s="21"/>
      <c r="G49" s="31"/>
      <c r="H49" s="32"/>
      <c r="I49" s="31">
        <f>SUM(I45:I48)</f>
        <v>0.88</v>
      </c>
      <c r="J49" s="32"/>
      <c r="K49" s="31">
        <f>SUM(K47)</f>
        <v>3.22</v>
      </c>
    </row>
    <row r="50" spans="1:11" ht="12">
      <c r="A50" s="26" t="s">
        <v>47</v>
      </c>
      <c r="B50" s="28"/>
      <c r="C50" s="29"/>
      <c r="D50" s="33"/>
      <c r="E50" s="21"/>
      <c r="F50" s="21"/>
      <c r="G50" s="31"/>
      <c r="H50" s="32"/>
      <c r="I50" s="31">
        <f>SUM(I24,I39,I49)</f>
        <v>4.94</v>
      </c>
      <c r="J50" s="32"/>
      <c r="K50" s="31">
        <f>SUM(K24,K39,K49)</f>
        <v>24.220000000000002</v>
      </c>
    </row>
    <row r="51" spans="1:11" ht="12.75">
      <c r="A51" s="14"/>
      <c r="B51" s="15"/>
      <c r="C51" s="16"/>
      <c r="D51" s="17"/>
      <c r="E51" s="12"/>
      <c r="F51" s="12"/>
      <c r="G51" s="13"/>
      <c r="H51" s="24"/>
      <c r="I51" s="13"/>
      <c r="J51" s="24"/>
      <c r="K51" s="13"/>
    </row>
    <row r="52" spans="1:11" ht="12.75">
      <c r="A52" s="4" t="s">
        <v>77</v>
      </c>
      <c r="B52" s="11"/>
      <c r="C52" s="6"/>
      <c r="D52" s="9"/>
      <c r="E52" s="5"/>
      <c r="F52" s="5"/>
      <c r="G52" s="7"/>
      <c r="H52" s="23"/>
      <c r="I52" s="7"/>
      <c r="J52" s="23"/>
      <c r="K52" s="7"/>
    </row>
    <row r="53" spans="1:11" ht="12">
      <c r="A53" s="44" t="s">
        <v>78</v>
      </c>
      <c r="B53" s="15" t="s">
        <v>79</v>
      </c>
      <c r="C53" s="16"/>
      <c r="D53" s="17"/>
      <c r="E53" s="12">
        <v>1</v>
      </c>
      <c r="F53" s="12">
        <v>1</v>
      </c>
      <c r="G53" s="13">
        <v>1</v>
      </c>
      <c r="H53" s="40">
        <v>2</v>
      </c>
      <c r="I53" s="3">
        <f>PRODUCT(H53,G53)</f>
        <v>2</v>
      </c>
      <c r="J53" s="24">
        <v>2</v>
      </c>
      <c r="K53" s="3">
        <f>PRODUCT(J53,G53)</f>
        <v>2</v>
      </c>
    </row>
    <row r="54" spans="1:9" ht="12">
      <c r="A54" s="52" t="s">
        <v>108</v>
      </c>
      <c r="B54" s="10" t="s">
        <v>2</v>
      </c>
      <c r="C54" s="2" t="s">
        <v>71</v>
      </c>
      <c r="D54" s="43" t="s">
        <v>109</v>
      </c>
      <c r="G54" s="3">
        <v>0.98</v>
      </c>
      <c r="H54" s="40">
        <v>1</v>
      </c>
      <c r="I54" s="3">
        <v>0.92</v>
      </c>
    </row>
    <row r="55" spans="1:11" ht="12.75">
      <c r="A55" s="14" t="s">
        <v>65</v>
      </c>
      <c r="B55" s="15"/>
      <c r="C55" s="16"/>
      <c r="D55" s="12"/>
      <c r="E55" s="12"/>
      <c r="F55" s="12"/>
      <c r="G55" s="13"/>
      <c r="H55" s="24"/>
      <c r="I55" s="13"/>
      <c r="J55" s="24"/>
      <c r="K55" s="13"/>
    </row>
    <row r="56" spans="1:12" ht="12">
      <c r="A56" s="36" t="s">
        <v>81</v>
      </c>
      <c r="B56" s="10" t="s">
        <v>2</v>
      </c>
      <c r="C56" s="2" t="s">
        <v>71</v>
      </c>
      <c r="D56" s="18" t="s">
        <v>80</v>
      </c>
      <c r="E56" s="12">
        <v>1</v>
      </c>
      <c r="F56" s="12">
        <v>1</v>
      </c>
      <c r="G56" s="13">
        <v>0.19</v>
      </c>
      <c r="H56" s="40">
        <v>50</v>
      </c>
      <c r="I56" s="3">
        <f>PRODUCT(H56,G56)</f>
        <v>9.5</v>
      </c>
      <c r="J56" s="24">
        <v>50</v>
      </c>
      <c r="K56" s="3">
        <f>PRODUCT(J56,0.09)</f>
        <v>4.5</v>
      </c>
      <c r="L56" s="12" t="s">
        <v>110</v>
      </c>
    </row>
    <row r="57" spans="1:11" ht="12">
      <c r="A57" s="36" t="s">
        <v>83</v>
      </c>
      <c r="B57" s="10" t="s">
        <v>2</v>
      </c>
      <c r="C57" s="2" t="s">
        <v>71</v>
      </c>
      <c r="D57" s="18" t="s">
        <v>82</v>
      </c>
      <c r="E57" s="12">
        <v>1</v>
      </c>
      <c r="F57" s="12">
        <v>1</v>
      </c>
      <c r="G57" s="13">
        <v>0.19</v>
      </c>
      <c r="H57" s="40">
        <v>1</v>
      </c>
      <c r="I57" s="3">
        <f>PRODUCT(H57,G57)</f>
        <v>0.19</v>
      </c>
      <c r="J57" s="24"/>
      <c r="K57" s="3">
        <f>PRODUCT(J57,0.09)</f>
        <v>0.09</v>
      </c>
    </row>
    <row r="58" spans="1:4" ht="12">
      <c r="A58" s="12"/>
      <c r="D58"/>
    </row>
    <row r="59" spans="1:11" ht="12">
      <c r="A59" s="26" t="s">
        <v>52</v>
      </c>
      <c r="B59" s="28"/>
      <c r="C59" s="29"/>
      <c r="D59" s="30"/>
      <c r="E59" s="21"/>
      <c r="F59" s="21"/>
      <c r="G59" s="31"/>
      <c r="H59" s="32"/>
      <c r="I59" s="31">
        <f>SUM(I53:I58)</f>
        <v>12.61</v>
      </c>
      <c r="J59" s="32"/>
      <c r="K59" s="31">
        <f>SUM(K53:K58)</f>
        <v>6.59</v>
      </c>
    </row>
    <row r="60" spans="1:11" ht="12">
      <c r="A60" s="26" t="s">
        <v>47</v>
      </c>
      <c r="B60" s="28"/>
      <c r="C60" s="29"/>
      <c r="D60" s="33"/>
      <c r="E60" s="21"/>
      <c r="F60" s="21"/>
      <c r="G60" s="31"/>
      <c r="H60" s="32"/>
      <c r="I60" s="31">
        <f>SUM(I24,I39,I49,I59)</f>
        <v>17.55</v>
      </c>
      <c r="J60" s="32"/>
      <c r="K60" s="31">
        <f>SUM(K24,K39,K49,K59)</f>
        <v>30.810000000000002</v>
      </c>
    </row>
    <row r="61" spans="1:4" ht="12">
      <c r="A61" s="12"/>
      <c r="D61"/>
    </row>
    <row r="62" spans="1:11" ht="12.75">
      <c r="A62" s="4" t="s">
        <v>36</v>
      </c>
      <c r="B62" s="11"/>
      <c r="C62" s="6"/>
      <c r="D62" s="27"/>
      <c r="E62" s="5"/>
      <c r="F62" s="5"/>
      <c r="G62" s="7"/>
      <c r="H62" s="23"/>
      <c r="I62" s="7"/>
      <c r="J62" s="23"/>
      <c r="K62" s="7"/>
    </row>
    <row r="63" spans="1:11" ht="12">
      <c r="A63" s="44" t="s">
        <v>36</v>
      </c>
      <c r="B63" s="15" t="s">
        <v>2</v>
      </c>
      <c r="C63" s="16" t="s">
        <v>50</v>
      </c>
      <c r="D63" s="20" t="s">
        <v>49</v>
      </c>
      <c r="E63" s="12">
        <v>1</v>
      </c>
      <c r="F63" s="12">
        <v>1</v>
      </c>
      <c r="G63" s="13">
        <v>0.36</v>
      </c>
      <c r="H63" s="40">
        <v>2</v>
      </c>
      <c r="I63" s="3">
        <f>PRODUCT(H63,G63)</f>
        <v>0.72</v>
      </c>
      <c r="J63" s="24">
        <v>10</v>
      </c>
      <c r="K63" s="13">
        <f>PRODUCT(J63,G63)</f>
        <v>3.5999999999999996</v>
      </c>
    </row>
    <row r="65" spans="1:11" ht="12">
      <c r="A65" s="26" t="s">
        <v>53</v>
      </c>
      <c r="B65" s="28"/>
      <c r="C65" s="29"/>
      <c r="D65" s="30"/>
      <c r="E65" s="21"/>
      <c r="F65" s="21"/>
      <c r="G65" s="31"/>
      <c r="H65" s="32"/>
      <c r="I65" s="31">
        <f>SUM(I63:I64)</f>
        <v>0.72</v>
      </c>
      <c r="J65" s="32"/>
      <c r="K65" s="31">
        <f>SUM(K63)</f>
        <v>3.5999999999999996</v>
      </c>
    </row>
    <row r="66" spans="1:11" ht="12">
      <c r="A66" s="26" t="s">
        <v>47</v>
      </c>
      <c r="B66" s="28"/>
      <c r="C66" s="29"/>
      <c r="D66" s="33"/>
      <c r="E66" s="21"/>
      <c r="F66" s="21"/>
      <c r="G66" s="31"/>
      <c r="H66" s="32"/>
      <c r="I66" s="31">
        <f>SUM(I24,I39,I49,I59,I65)</f>
        <v>18.27</v>
      </c>
      <c r="J66" s="32"/>
      <c r="K66" s="31">
        <f>SUM(K24,K39,K49,K59,K65)</f>
        <v>34.410000000000004</v>
      </c>
    </row>
    <row r="68" spans="1:11" ht="12.75">
      <c r="A68" s="4" t="s">
        <v>4</v>
      </c>
      <c r="B68" s="11"/>
      <c r="C68" s="6"/>
      <c r="D68" s="9"/>
      <c r="E68" s="5"/>
      <c r="F68" s="5"/>
      <c r="G68" s="7"/>
      <c r="H68" s="23"/>
      <c r="I68" s="7"/>
      <c r="J68" s="23"/>
      <c r="K68" s="7"/>
    </row>
    <row r="69" ht="12.75">
      <c r="A69" s="1" t="s">
        <v>17</v>
      </c>
    </row>
    <row r="70" spans="1:11" ht="12">
      <c r="A70" s="36" t="s">
        <v>148</v>
      </c>
      <c r="B70" s="10" t="s">
        <v>2</v>
      </c>
      <c r="C70" s="2" t="s">
        <v>16</v>
      </c>
      <c r="D70" s="8" t="s">
        <v>157</v>
      </c>
      <c r="E70">
        <v>1</v>
      </c>
      <c r="F70">
        <v>1</v>
      </c>
      <c r="G70" s="3">
        <v>0.59</v>
      </c>
      <c r="H70" s="32">
        <v>1</v>
      </c>
      <c r="I70" s="3">
        <f>PRODUCT(H70,G70)</f>
        <v>0.59</v>
      </c>
      <c r="J70" s="22">
        <v>10</v>
      </c>
      <c r="K70" s="3">
        <f>PRODUCT(J70,0.58)</f>
        <v>5.8</v>
      </c>
    </row>
    <row r="71" spans="1:11" ht="12">
      <c r="A71" s="36" t="s">
        <v>5</v>
      </c>
      <c r="B71" s="10" t="s">
        <v>2</v>
      </c>
      <c r="C71" s="2" t="s">
        <v>16</v>
      </c>
      <c r="D71" s="8" t="s">
        <v>150</v>
      </c>
      <c r="E71">
        <v>1</v>
      </c>
      <c r="F71">
        <v>1</v>
      </c>
      <c r="G71" s="3">
        <v>1</v>
      </c>
      <c r="H71" s="32">
        <v>2</v>
      </c>
      <c r="I71" s="3">
        <f>PRODUCT(H71,G71)</f>
        <v>2</v>
      </c>
      <c r="J71" s="22">
        <v>10</v>
      </c>
      <c r="K71" s="3">
        <f>PRODUCT(J71,0.58)</f>
        <v>5.8</v>
      </c>
    </row>
    <row r="72" spans="1:11" ht="12">
      <c r="A72" s="20"/>
      <c r="B72" s="15"/>
      <c r="C72" s="16"/>
      <c r="D72" s="20"/>
      <c r="E72" s="12"/>
      <c r="F72" s="12"/>
      <c r="G72" s="13"/>
      <c r="H72" s="24"/>
      <c r="I72" s="13"/>
      <c r="J72" s="24"/>
      <c r="K72" s="13"/>
    </row>
    <row r="73" spans="1:11" ht="12">
      <c r="A73" s="26" t="s">
        <v>54</v>
      </c>
      <c r="B73" s="28"/>
      <c r="C73" s="29"/>
      <c r="D73" s="30"/>
      <c r="E73" s="21"/>
      <c r="F73" s="21"/>
      <c r="G73" s="31"/>
      <c r="H73" s="32"/>
      <c r="I73" s="31">
        <f>SUM(I71:I72)</f>
        <v>2</v>
      </c>
      <c r="J73" s="32"/>
      <c r="K73" s="31">
        <f>SUM(K71:K72)</f>
        <v>5.8</v>
      </c>
    </row>
    <row r="74" spans="1:11" ht="12">
      <c r="A74" s="26" t="s">
        <v>47</v>
      </c>
      <c r="B74" s="28"/>
      <c r="C74" s="29"/>
      <c r="D74" s="33"/>
      <c r="E74" s="21"/>
      <c r="F74" s="21"/>
      <c r="G74" s="31"/>
      <c r="H74" s="32"/>
      <c r="I74" s="31">
        <f>SUM(I24,I39,I49,I59,I65,I73)</f>
        <v>20.27</v>
      </c>
      <c r="J74" s="32"/>
      <c r="K74" s="31">
        <f>SUM(K24,K39,K49,K59,K65,K73)</f>
        <v>40.21</v>
      </c>
    </row>
    <row r="75" spans="1:11" ht="12">
      <c r="A75" s="20"/>
      <c r="C75" s="16"/>
      <c r="D75" s="18"/>
      <c r="E75" s="12"/>
      <c r="F75" s="12"/>
      <c r="G75" s="13"/>
      <c r="H75" s="24"/>
      <c r="I75" s="13"/>
      <c r="J75" s="24"/>
      <c r="K75" s="13"/>
    </row>
    <row r="76" spans="1:11" ht="12.75">
      <c r="A76" s="4" t="s">
        <v>56</v>
      </c>
      <c r="B76" s="11"/>
      <c r="C76" s="6"/>
      <c r="D76" s="9"/>
      <c r="E76" s="5"/>
      <c r="F76" s="5"/>
      <c r="G76" s="7"/>
      <c r="H76" s="23"/>
      <c r="I76" s="7"/>
      <c r="J76" s="23"/>
      <c r="K76" s="7"/>
    </row>
    <row r="77" spans="1:11" ht="12">
      <c r="A77" s="44" t="s">
        <v>106</v>
      </c>
      <c r="B77" s="15"/>
      <c r="C77" s="16" t="s">
        <v>73</v>
      </c>
      <c r="D77" t="s">
        <v>74</v>
      </c>
      <c r="E77" s="12">
        <v>1</v>
      </c>
      <c r="F77" s="12">
        <v>1</v>
      </c>
      <c r="G77" s="13">
        <v>6.28</v>
      </c>
      <c r="H77" s="40">
        <v>1</v>
      </c>
      <c r="I77" s="3">
        <f>PRODUCT(H77,G77)</f>
        <v>6.28</v>
      </c>
      <c r="J77" s="24">
        <v>2</v>
      </c>
      <c r="K77" s="13">
        <f>PRODUCT(J77,G77)</f>
        <v>12.56</v>
      </c>
    </row>
    <row r="78" spans="1:12" ht="12">
      <c r="A78" s="44" t="s">
        <v>105</v>
      </c>
      <c r="B78" s="15"/>
      <c r="C78" s="16" t="s">
        <v>73</v>
      </c>
      <c r="D78" s="43" t="s">
        <v>104</v>
      </c>
      <c r="E78" s="12">
        <v>1</v>
      </c>
      <c r="F78" s="12">
        <v>1</v>
      </c>
      <c r="G78" s="13">
        <v>6.28</v>
      </c>
      <c r="H78" s="40">
        <v>2</v>
      </c>
      <c r="I78" s="3">
        <f>PRODUCT(H78,G78)</f>
        <v>12.56</v>
      </c>
      <c r="J78" s="24">
        <v>2</v>
      </c>
      <c r="K78" s="13">
        <f>PRODUCT(J78,G78)</f>
        <v>12.56</v>
      </c>
      <c r="L78" s="12" t="s">
        <v>98</v>
      </c>
    </row>
    <row r="79" spans="1:12" ht="12">
      <c r="A79" s="44"/>
      <c r="B79" s="15" t="s">
        <v>100</v>
      </c>
      <c r="C79" s="16" t="s">
        <v>101</v>
      </c>
      <c r="D79" s="43" t="s">
        <v>102</v>
      </c>
      <c r="E79" s="12">
        <v>1</v>
      </c>
      <c r="F79" s="12">
        <v>1</v>
      </c>
      <c r="G79" s="13">
        <v>7.1</v>
      </c>
      <c r="H79" s="40"/>
      <c r="J79" s="24"/>
      <c r="K79" s="13"/>
      <c r="L79" s="12" t="s">
        <v>103</v>
      </c>
    </row>
    <row r="80" spans="1:11" ht="12">
      <c r="A80" s="44" t="s">
        <v>99</v>
      </c>
      <c r="B80" s="15" t="s">
        <v>2</v>
      </c>
      <c r="C80" s="16" t="s">
        <v>73</v>
      </c>
      <c r="D80" t="s">
        <v>72</v>
      </c>
      <c r="E80" s="12">
        <v>1</v>
      </c>
      <c r="F80" s="12">
        <v>1</v>
      </c>
      <c r="G80" s="13">
        <v>10.38</v>
      </c>
      <c r="H80" s="40">
        <v>2</v>
      </c>
      <c r="I80" s="3">
        <f>PRODUCT(H80,G80)</f>
        <v>20.76</v>
      </c>
      <c r="J80" s="24">
        <v>2</v>
      </c>
      <c r="K80" s="13">
        <f>PRODUCT(J80,G80)</f>
        <v>20.76</v>
      </c>
    </row>
    <row r="81" spans="1:11" ht="12">
      <c r="A81" s="44" t="s">
        <v>107</v>
      </c>
      <c r="B81" s="15" t="s">
        <v>79</v>
      </c>
      <c r="C81" s="16" t="s">
        <v>156</v>
      </c>
      <c r="D81"/>
      <c r="E81" s="12">
        <v>1</v>
      </c>
      <c r="F81" s="12">
        <v>1</v>
      </c>
      <c r="G81" s="13">
        <v>2</v>
      </c>
      <c r="H81" s="40">
        <v>1</v>
      </c>
      <c r="I81" s="3">
        <f>PRODUCT(H81,G81)</f>
        <v>2</v>
      </c>
      <c r="J81" s="24">
        <v>2</v>
      </c>
      <c r="K81" s="13">
        <f>PRODUCT(J81,G81)</f>
        <v>4</v>
      </c>
    </row>
    <row r="82" spans="1:11" ht="12.75">
      <c r="A82" s="14" t="s">
        <v>40</v>
      </c>
      <c r="B82" s="15"/>
      <c r="C82" s="12"/>
      <c r="D82" s="12"/>
      <c r="E82" s="12"/>
      <c r="F82" s="12"/>
      <c r="G82" s="13"/>
      <c r="H82" s="24"/>
      <c r="I82" s="13"/>
      <c r="J82" s="24"/>
      <c r="K82" s="13"/>
    </row>
    <row r="83" spans="1:11" ht="12">
      <c r="A83" s="36" t="s">
        <v>24</v>
      </c>
      <c r="B83" s="10" t="s">
        <v>2</v>
      </c>
      <c r="C83" s="2" t="s">
        <v>22</v>
      </c>
      <c r="D83" t="s">
        <v>23</v>
      </c>
      <c r="E83">
        <v>1</v>
      </c>
      <c r="F83">
        <v>1</v>
      </c>
      <c r="G83" s="3">
        <v>2.27</v>
      </c>
      <c r="H83" s="40">
        <v>6</v>
      </c>
      <c r="I83" s="3">
        <f>PRODUCT(H83,G83)</f>
        <v>13.620000000000001</v>
      </c>
      <c r="J83" s="22">
        <v>10</v>
      </c>
      <c r="K83" s="3">
        <f>PRODUCT(J83,1.72)</f>
        <v>17.2</v>
      </c>
    </row>
    <row r="84" spans="1:11" ht="12">
      <c r="A84" s="36" t="s">
        <v>25</v>
      </c>
      <c r="B84" s="10" t="s">
        <v>2</v>
      </c>
      <c r="C84" s="2" t="s">
        <v>27</v>
      </c>
      <c r="D84" t="s">
        <v>26</v>
      </c>
      <c r="E84">
        <v>1</v>
      </c>
      <c r="F84">
        <v>1</v>
      </c>
      <c r="G84" s="3">
        <v>0.125</v>
      </c>
      <c r="H84" s="40">
        <v>6</v>
      </c>
      <c r="I84" s="3">
        <f>PRODUCT(H84,G84)</f>
        <v>0.75</v>
      </c>
      <c r="J84" s="22">
        <v>10</v>
      </c>
      <c r="K84" s="3">
        <f>PRODUCT(J84,G84)</f>
        <v>1.25</v>
      </c>
    </row>
    <row r="85" spans="1:4" ht="12.75">
      <c r="A85" s="1" t="s">
        <v>41</v>
      </c>
      <c r="D85"/>
    </row>
    <row r="86" spans="1:11" ht="12">
      <c r="A86" s="36" t="s">
        <v>28</v>
      </c>
      <c r="B86" s="10" t="s">
        <v>2</v>
      </c>
      <c r="C86" s="2" t="s">
        <v>30</v>
      </c>
      <c r="D86" t="s">
        <v>29</v>
      </c>
      <c r="E86">
        <v>1</v>
      </c>
      <c r="F86">
        <v>1</v>
      </c>
      <c r="G86" s="3">
        <v>0.25</v>
      </c>
      <c r="H86" s="40">
        <v>6</v>
      </c>
      <c r="I86" s="3">
        <f>PRODUCT(H86,G86)</f>
        <v>1.5</v>
      </c>
      <c r="J86" s="22">
        <v>6</v>
      </c>
      <c r="K86" s="3">
        <f>PRODUCT(J86,G86)</f>
        <v>1.5</v>
      </c>
    </row>
    <row r="87" spans="1:11" ht="12.75">
      <c r="A87" s="14" t="s">
        <v>42</v>
      </c>
      <c r="B87" s="15"/>
      <c r="C87" s="16"/>
      <c r="D87" s="12"/>
      <c r="E87" s="12"/>
      <c r="F87" s="12"/>
      <c r="G87" s="13"/>
      <c r="H87" s="24"/>
      <c r="I87" s="13"/>
      <c r="J87" s="24"/>
      <c r="K87" s="13"/>
    </row>
    <row r="88" spans="1:11" ht="12">
      <c r="A88" s="36" t="s">
        <v>31</v>
      </c>
      <c r="B88" s="10" t="s">
        <v>2</v>
      </c>
      <c r="C88" s="2" t="s">
        <v>33</v>
      </c>
      <c r="D88" t="s">
        <v>32</v>
      </c>
      <c r="E88">
        <v>1</v>
      </c>
      <c r="F88">
        <v>1</v>
      </c>
      <c r="G88" s="3">
        <v>2.39</v>
      </c>
      <c r="H88" s="40">
        <v>6</v>
      </c>
      <c r="I88" s="3">
        <f>PRODUCT(H88,G88)</f>
        <v>14.34</v>
      </c>
      <c r="J88" s="22">
        <v>6</v>
      </c>
      <c r="K88" s="3">
        <f>PRODUCT(J88,G88)</f>
        <v>14.34</v>
      </c>
    </row>
    <row r="89" ht="12">
      <c r="D89" s="18" t="s">
        <v>20</v>
      </c>
    </row>
    <row r="90" spans="1:11" ht="12">
      <c r="A90" s="26" t="s">
        <v>55</v>
      </c>
      <c r="B90" s="28"/>
      <c r="C90" s="29"/>
      <c r="D90" s="30"/>
      <c r="E90" s="21"/>
      <c r="F90" s="21"/>
      <c r="G90" s="31"/>
      <c r="H90" s="32"/>
      <c r="I90" s="31">
        <f>SUM(I77:I89)</f>
        <v>71.81</v>
      </c>
      <c r="J90" s="32"/>
      <c r="K90" s="31">
        <f>SUM(K77:K89)</f>
        <v>84.17</v>
      </c>
    </row>
    <row r="91" spans="1:11" ht="12">
      <c r="A91" s="26" t="s">
        <v>47</v>
      </c>
      <c r="B91" s="28"/>
      <c r="C91" s="29"/>
      <c r="D91" s="33"/>
      <c r="E91" s="21"/>
      <c r="F91" s="21"/>
      <c r="G91" s="31"/>
      <c r="H91" s="32"/>
      <c r="I91" s="31">
        <f>SUM(I24,I39,I49,I59,I65,I73,I90)</f>
        <v>92.08</v>
      </c>
      <c r="J91" s="32"/>
      <c r="K91" s="31">
        <f>SUM(K24,K39,K49,K59,K65,K73,K90)</f>
        <v>124.38</v>
      </c>
    </row>
    <row r="93" spans="1:11" ht="12.75">
      <c r="A93" s="4" t="s">
        <v>57</v>
      </c>
      <c r="B93" s="11"/>
      <c r="C93" s="6"/>
      <c r="D93" s="9"/>
      <c r="E93" s="5"/>
      <c r="F93" s="5"/>
      <c r="G93" s="7"/>
      <c r="H93" s="23"/>
      <c r="I93" s="7"/>
      <c r="J93" s="23"/>
      <c r="K93" s="7"/>
    </row>
    <row r="94" spans="1:11" ht="12">
      <c r="A94" s="36" t="s">
        <v>75</v>
      </c>
      <c r="B94" s="10" t="s">
        <v>2</v>
      </c>
      <c r="C94" s="2" t="s">
        <v>30</v>
      </c>
      <c r="D94" t="s">
        <v>76</v>
      </c>
      <c r="E94">
        <v>1</v>
      </c>
      <c r="F94">
        <v>1</v>
      </c>
      <c r="G94" s="3">
        <v>0.14</v>
      </c>
      <c r="H94" s="40">
        <v>4</v>
      </c>
      <c r="I94" s="3">
        <f>PRODUCT(H94,G94)</f>
        <v>0.56</v>
      </c>
      <c r="J94" s="22">
        <v>8</v>
      </c>
      <c r="K94" s="3">
        <f>PRODUCT(J94,G94)</f>
        <v>1.12</v>
      </c>
    </row>
    <row r="95" spans="1:11" ht="12">
      <c r="A95" s="36" t="s">
        <v>95</v>
      </c>
      <c r="B95" s="10" t="s">
        <v>2</v>
      </c>
      <c r="C95" s="2" t="s">
        <v>30</v>
      </c>
      <c r="D95" t="s">
        <v>160</v>
      </c>
      <c r="E95">
        <v>1</v>
      </c>
      <c r="F95">
        <v>1</v>
      </c>
      <c r="G95" s="3">
        <v>0.06</v>
      </c>
      <c r="H95" s="40">
        <v>4</v>
      </c>
      <c r="I95" s="3">
        <f>PRODUCT(H95,G95)</f>
        <v>0.24</v>
      </c>
      <c r="J95" s="22">
        <v>9</v>
      </c>
      <c r="K95" s="3">
        <f>PRODUCT(J95,G95)</f>
        <v>0.54</v>
      </c>
    </row>
    <row r="96" spans="1:11" ht="12">
      <c r="A96" s="36" t="s">
        <v>96</v>
      </c>
      <c r="B96" s="10" t="s">
        <v>2</v>
      </c>
      <c r="C96" s="2" t="s">
        <v>30</v>
      </c>
      <c r="D96" t="s">
        <v>161</v>
      </c>
      <c r="E96">
        <v>1</v>
      </c>
      <c r="F96">
        <v>1</v>
      </c>
      <c r="G96" s="3">
        <v>0.1</v>
      </c>
      <c r="H96" s="40">
        <v>4</v>
      </c>
      <c r="I96" s="3">
        <f>PRODUCT(H96,G96)</f>
        <v>0.4</v>
      </c>
      <c r="J96" s="22">
        <v>9</v>
      </c>
      <c r="K96" s="3">
        <f>PRODUCT(J96,G96)</f>
        <v>0.9</v>
      </c>
    </row>
    <row r="97" spans="1:11" ht="12">
      <c r="A97" s="51" t="s">
        <v>38</v>
      </c>
      <c r="B97" s="10" t="s">
        <v>2</v>
      </c>
      <c r="C97" s="16" t="s">
        <v>39</v>
      </c>
      <c r="D97" s="18" t="s">
        <v>37</v>
      </c>
      <c r="E97" s="12">
        <v>1</v>
      </c>
      <c r="F97" s="12">
        <v>1</v>
      </c>
      <c r="G97" s="13">
        <v>0.3</v>
      </c>
      <c r="H97" s="40">
        <v>1</v>
      </c>
      <c r="I97" s="3">
        <f>PRODUCT(H97,G97)</f>
        <v>0.3</v>
      </c>
      <c r="J97" s="24">
        <v>2</v>
      </c>
      <c r="K97" s="3">
        <f>PRODUCT(J97,G97)</f>
        <v>0.6</v>
      </c>
    </row>
    <row r="98" spans="1:4" ht="12.75">
      <c r="A98" s="1"/>
      <c r="D98"/>
    </row>
    <row r="99" spans="1:11" ht="12">
      <c r="A99" s="26" t="s">
        <v>58</v>
      </c>
      <c r="B99" s="28"/>
      <c r="C99" s="29"/>
      <c r="D99" s="30"/>
      <c r="E99" s="21"/>
      <c r="F99" s="21"/>
      <c r="G99" s="31"/>
      <c r="H99" s="32"/>
      <c r="I99" s="31">
        <f>SUM(I94:I98)</f>
        <v>1.5000000000000002</v>
      </c>
      <c r="J99" s="32"/>
      <c r="K99" s="31">
        <f>SUM(K94:K98)</f>
        <v>3.16</v>
      </c>
    </row>
    <row r="100" spans="1:11" ht="12">
      <c r="A100" s="26" t="s">
        <v>47</v>
      </c>
      <c r="B100" s="28"/>
      <c r="C100" s="29"/>
      <c r="D100" s="33"/>
      <c r="E100" s="21"/>
      <c r="F100" s="21"/>
      <c r="G100" s="31"/>
      <c r="H100" s="32"/>
      <c r="I100" s="31">
        <f>SUM(I24,I39,I49,I59,I65,I73,I90,I99)</f>
        <v>93.58</v>
      </c>
      <c r="J100" s="32"/>
      <c r="K100" s="31">
        <f>SUM(K24,K39,K49,K59,K65,K73,K90,K99)</f>
        <v>127.53999999999999</v>
      </c>
    </row>
    <row r="103" spans="1:11" ht="12">
      <c r="A103" s="36"/>
      <c r="B103" s="37"/>
      <c r="C103" s="38"/>
      <c r="D103" s="36"/>
      <c r="E103" s="36"/>
      <c r="F103" s="39"/>
      <c r="G103" s="40"/>
      <c r="H103" s="39"/>
      <c r="I103" s="40"/>
      <c r="J103" s="40"/>
      <c r="K103" s="39"/>
    </row>
    <row r="117" spans="1:18" ht="12.75">
      <c r="A117" s="47" t="s">
        <v>129</v>
      </c>
      <c r="B117" s="10" t="s">
        <v>97</v>
      </c>
      <c r="C117" s="2" t="s">
        <v>130</v>
      </c>
      <c r="D117" s="48" t="s">
        <v>131</v>
      </c>
      <c r="E117">
        <v>1</v>
      </c>
      <c r="F117">
        <v>1</v>
      </c>
      <c r="G117" s="3">
        <v>0.21</v>
      </c>
      <c r="H117" s="21">
        <v>2</v>
      </c>
      <c r="I117" s="31">
        <v>0.42</v>
      </c>
      <c r="J117" s="31">
        <v>0.42</v>
      </c>
      <c r="K117" s="49"/>
      <c r="L117" s="42"/>
      <c r="M117" s="50"/>
      <c r="N117" s="50"/>
      <c r="O117" s="50"/>
      <c r="P117" s="50"/>
      <c r="Q117" s="50"/>
      <c r="R117" s="5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2011-04-14T20:36:36Z</dcterms:modified>
  <cp:category/>
  <cp:version/>
  <cp:contentType/>
  <cp:contentStatus/>
</cp:coreProperties>
</file>