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306" windowWidth="192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<sst xmlns="http://schemas.openxmlformats.org/spreadsheetml/2006/main" count="270" uniqueCount="167">
  <si>
    <t>534-405</t>
  </si>
  <si>
    <t>4 position header</t>
  </si>
  <si>
    <t>571-6405514</t>
  </si>
  <si>
    <t>STMicroelectronics</t>
  </si>
  <si>
    <t>82 K ohm</t>
  </si>
  <si>
    <t>Vishay</t>
  </si>
  <si>
    <t>http://www.mouser.com/search/ProductDetail.aspx?R=271-240-RCvirtualkey21980000virtualkey271-240-RC</t>
  </si>
  <si>
    <t>http://www.mouser.com/search/ProductDetail.aspx?R=271-2.7K-RCvirtualkey21980000virtualkey271-2.7K-RC</t>
  </si>
  <si>
    <t>http://www.mouser.com/search/ProductDetail.aspx?R=271-82K-RCvirtualkey21980000virtualkey271-82K-RC</t>
  </si>
  <si>
    <t>625-1N4001-E3</t>
  </si>
  <si>
    <t>Tyco electronics / AMP</t>
  </si>
  <si>
    <t>Total Connection Hardware</t>
  </si>
  <si>
    <t>Connection Hardware</t>
  </si>
  <si>
    <t>Hardware</t>
  </si>
  <si>
    <t>Total Hardware</t>
  </si>
  <si>
    <t>240 ohm</t>
  </si>
  <si>
    <t>2.7 K ohm (2K7)</t>
  </si>
  <si>
    <t>10 K ohm</t>
  </si>
  <si>
    <t>271-240-RC</t>
  </si>
  <si>
    <t>271-2.7K-RC</t>
  </si>
  <si>
    <t>271-10K-RC</t>
  </si>
  <si>
    <t>271-82K-RC</t>
  </si>
  <si>
    <t>575-11043308</t>
  </si>
  <si>
    <t>2 Conductor Closed Tip</t>
  </si>
  <si>
    <t>MTA .156" Connectors</t>
  </si>
  <si>
    <t>100 K ohm</t>
  </si>
  <si>
    <t>Mfgr</t>
  </si>
  <si>
    <t>Xicon</t>
  </si>
  <si>
    <t>Min</t>
  </si>
  <si>
    <t>Item #</t>
  </si>
  <si>
    <t>$US per</t>
  </si>
  <si>
    <t>TI</t>
  </si>
  <si>
    <t>mill max</t>
  </si>
  <si>
    <t>IC Sockets</t>
  </si>
  <si>
    <t>Capacitors</t>
  </si>
  <si>
    <t>Trimmer potentiometers</t>
  </si>
  <si>
    <t xml:space="preserve"> </t>
  </si>
  <si>
    <t>Switchcraft</t>
  </si>
  <si>
    <t>502-112AX</t>
  </si>
  <si>
    <t>lock washer</t>
  </si>
  <si>
    <t>594-512-0008</t>
  </si>
  <si>
    <t>Vishay/Spectrol</t>
  </si>
  <si>
    <t>Keystone Electronics</t>
  </si>
  <si>
    <t>Tyco Electronics / Alcoswitch</t>
  </si>
  <si>
    <t xml:space="preserve">ICs - </t>
  </si>
  <si>
    <t>Axial Ferrite Beads</t>
  </si>
  <si>
    <t>571-6404454</t>
  </si>
  <si>
    <t>http://www.mouser.com/search/ProductDetail.aspx?R=1N4001-E3virtualkey61370000virtualkey625-1N4001-E3</t>
  </si>
  <si>
    <t>Voltage Regulator - 1.2-37V Adjustable, TO-220 style</t>
  </si>
  <si>
    <t>LM337 (Negative)</t>
  </si>
  <si>
    <t>LM317 (Positive)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</si>
  <si>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</si>
  <si>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</si>
  <si>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</si>
  <si>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</si>
  <si>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Electrolytic Caps</t>
  </si>
  <si>
    <t>Resistors - 1/4W, 1%</t>
  </si>
  <si>
    <t>http://www.mouser.com/search/productdetail.aspx?R=LM337Tvirtualkey51210000virtualkey512-LM337T</t>
  </si>
  <si>
    <t>http://www.mouser.com/search/ProductDetail.aspx?R=LM317Tvirtualkey51210000virtualkey512-LM317T</t>
  </si>
  <si>
    <t>Requires no additional components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</si>
  <si>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</si>
  <si>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</si>
  <si>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</si>
  <si>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</si>
  <si>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3. Two Power configurations are possible:</t>
  </si>
  <si>
    <t>Rectifier</t>
  </si>
  <si>
    <t>1N4001</t>
  </si>
  <si>
    <t>1/4" Jack</t>
  </si>
  <si>
    <t>Extended</t>
  </si>
  <si>
    <t>http://www.mouser.com/catalog/632/1303.pdf</t>
  </si>
  <si>
    <t>8 Pin IC Sockets</t>
  </si>
  <si>
    <t>Total Resistors</t>
  </si>
  <si>
    <t>Project Total</t>
  </si>
  <si>
    <t>Fair-Rite</t>
  </si>
  <si>
    <t>Total Trimmers</t>
  </si>
  <si>
    <t>Total ICs</t>
  </si>
  <si>
    <t>Ferrite Beads</t>
  </si>
  <si>
    <t>Total Misc</t>
  </si>
  <si>
    <t>Fairchild Semiconductor</t>
  </si>
  <si>
    <t>512-LM337T</t>
  </si>
  <si>
    <t>break at 10</t>
  </si>
  <si>
    <t>Bourns</t>
  </si>
  <si>
    <t>512-LM317T</t>
  </si>
  <si>
    <t>PART</t>
  </si>
  <si>
    <t>Mouser</t>
  </si>
  <si>
    <t>Supplier</t>
  </si>
  <si>
    <t>Note</t>
  </si>
  <si>
    <t>Misc</t>
  </si>
  <si>
    <t>Mult</t>
  </si>
  <si>
    <t>271-100K-RC</t>
  </si>
  <si>
    <t>1/4 W 1% resistors</t>
  </si>
  <si>
    <t>Cermet multi-turn trimmers .2in x .1in (5mm x 2.5mm) lead spacing</t>
  </si>
  <si>
    <t>Vishay/Sfernice</t>
  </si>
  <si>
    <t>Total Caps</t>
  </si>
  <si>
    <t>Box Caps - assume 63V, 5% tolerance metalized Polyester</t>
  </si>
  <si>
    <t>knob - Std MOTM 1" Alcoswitch</t>
  </si>
  <si>
    <t>Radial Electrolytic 35+V (polar)</t>
  </si>
  <si>
    <t>price break at 10 count</t>
  </si>
  <si>
    <t>271-51K-RC</t>
  </si>
  <si>
    <t>Living VCO</t>
  </si>
  <si>
    <t>147-72-104-RC</t>
  </si>
  <si>
    <t>Axial Ceramic Caps</t>
  </si>
  <si>
    <t>.1uF (= 100nF = 100,000pF)</t>
  </si>
  <si>
    <t>81-BL01RN1A1F1J</t>
  </si>
  <si>
    <t>571-3-640426-4</t>
  </si>
  <si>
    <t>6-32 nut</t>
  </si>
  <si>
    <t>534-4701</t>
  </si>
  <si>
    <t>1/2" 6-32 screw</t>
  </si>
  <si>
    <t>534-9409</t>
  </si>
  <si>
    <t>1/4" spacer</t>
  </si>
  <si>
    <t>4 each Wave Shaper, 2 each MUUB2</t>
  </si>
  <si>
    <t>571-3-640599-4</t>
  </si>
  <si>
    <t>4 position connector closed end  (orange) different colors are for different thickness wire - orange is for 18AWG</t>
  </si>
  <si>
    <t>4 position dust cover closed end</t>
  </si>
  <si>
    <t>4 position connector feed thru  (orange) different colors are for different thickness wire - orange is for 18AWG</t>
  </si>
  <si>
    <t>4 position dust cover feed through</t>
  </si>
  <si>
    <t>571-6406434</t>
  </si>
  <si>
    <t>Newark</t>
  </si>
  <si>
    <t>LT1013 (8 pin)</t>
  </si>
  <si>
    <t>595-LT1013CP</t>
  </si>
  <si>
    <t>PRICES AS OF DEC 2010 - WHEREAS WE ARE FAIRLY CONFIDENT AS TO THE ACCURACY OF THIS BOM, PLEASE CHECK ALL PARTS AND NUMBERS YOURSELF… WE'VE DONE OUR BEST, BUT CAN'T GUARANTEE PERFECTION.  WE assume a MOTM power implementation.  THANKS.</t>
  </si>
  <si>
    <t>100 ohm (leads in straight line)</t>
  </si>
  <si>
    <t>72-T93YA-100</t>
  </si>
  <si>
    <t>20K (leads in straight line)</t>
  </si>
  <si>
    <t>72-T93YA-20K</t>
  </si>
  <si>
    <t>909 ohm</t>
  </si>
  <si>
    <t>271-909-RC</t>
  </si>
  <si>
    <t>953 ohm</t>
  </si>
  <si>
    <t>271-953-RC</t>
  </si>
  <si>
    <t>180 K ohm</t>
  </si>
  <si>
    <t>271-180K-RC</t>
  </si>
  <si>
    <t>5.1 K ohm (5K1)</t>
  </si>
  <si>
    <t>271-5.1K-RC</t>
  </si>
  <si>
    <t>for matching</t>
  </si>
  <si>
    <t>470 ohm</t>
  </si>
  <si>
    <t>271-470-RC</t>
  </si>
  <si>
    <t xml:space="preserve">51 K ohm </t>
  </si>
  <si>
    <t>10uF</t>
  </si>
  <si>
    <t>140-LLRL35V10-RC</t>
  </si>
  <si>
    <t>1nF (.001uF) (1,000pF)</t>
  </si>
  <si>
    <t>21M6010</t>
  </si>
  <si>
    <t>Cornell Dubillier</t>
  </si>
  <si>
    <t>Rotary Switches</t>
  </si>
  <si>
    <t>12 position, 1 pole adj stop</t>
  </si>
  <si>
    <t>105-13571</t>
  </si>
  <si>
    <t>Typical MOTM Knobs - the kind Paul uses on rotary switches</t>
  </si>
  <si>
    <t>506-PKAP70B1/4</t>
  </si>
  <si>
    <t>2.1 K ohm (2K1)</t>
  </si>
  <si>
    <t>271-2.1K-RC</t>
  </si>
  <si>
    <t>150 ohm</t>
  </si>
  <si>
    <t>271-150-RC</t>
  </si>
  <si>
    <t>51 ohm</t>
  </si>
  <si>
    <t>271-51-RC</t>
  </si>
  <si>
    <t>200 ohm</t>
  </si>
  <si>
    <t>271-200-RC</t>
  </si>
  <si>
    <t>365 ohm</t>
  </si>
  <si>
    <t>271-365-RC</t>
  </si>
  <si>
    <t>68 ohm</t>
  </si>
  <si>
    <t>271-68-RC</t>
  </si>
  <si>
    <t>232 ohm</t>
  </si>
  <si>
    <t>271-232-RC</t>
  </si>
  <si>
    <t>271-33K-RC</t>
  </si>
  <si>
    <t xml:space="preserve">33 K ohm </t>
  </si>
  <si>
    <t>487K ohm</t>
  </si>
  <si>
    <t>271-487K-RC</t>
  </si>
  <si>
    <t>499K ohm</t>
  </si>
  <si>
    <t>271-499K-RC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</si>
</sst>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8" fontId="0" fillId="0" borderId="0" xfId="0" applyNumberFormat="1" applyAlignment="1">
      <alignment/>
    </xf>
    <xf numFmtId="0" fontId="3" fillId="0" borderId="0" xfId="20" applyFill="1" applyAlignment="1">
      <alignment wrapText="1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3" fontId="0" fillId="4" borderId="0" xfId="0" applyNumberFormat="1" applyFill="1" applyAlignment="1">
      <alignment/>
    </xf>
    <xf numFmtId="3" fontId="0" fillId="4" borderId="0" xfId="0" applyNumberFormat="1" applyFont="1" applyFill="1" applyAlignment="1">
      <alignment/>
    </xf>
    <xf numFmtId="9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/>
    </xf>
    <xf numFmtId="168" fontId="0" fillId="5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 wrapText="1"/>
    </xf>
    <xf numFmtId="0" fontId="2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ont="1" applyFill="1" applyAlignment="1">
      <alignment/>
    </xf>
    <xf numFmtId="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75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1620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1201.pdf" TargetMode="External" /><Relationship Id="rId2" Type="http://schemas.openxmlformats.org/officeDocument/2006/relationships/hyperlink" Target="http://www.mouser.com/catalog/631/1202.pdf" TargetMode="External" /><Relationship Id="rId3" Type="http://schemas.openxmlformats.org/officeDocument/2006/relationships/hyperlink" Target="http://www.mouser.com/catalog/631/1203.pdf" TargetMode="External" /><Relationship Id="rId4" Type="http://schemas.openxmlformats.org/officeDocument/2006/relationships/hyperlink" Target="http://www.mouser.com/catalog/631/1201.pdf" TargetMode="External" /><Relationship Id="rId5" Type="http://schemas.openxmlformats.org/officeDocument/2006/relationships/hyperlink" Target="http://www.mouser.com/catalog/631/1202.pdf" TargetMode="External" /><Relationship Id="rId6" Type="http://schemas.openxmlformats.org/officeDocument/2006/relationships/hyperlink" Target="http://www.mouser.com/catalog/631/1201.pdf" TargetMode="External" /><Relationship Id="rId7" Type="http://schemas.openxmlformats.org/officeDocument/2006/relationships/hyperlink" Target="http://www.mouser.com/catalog/631/1201.pdf" TargetMode="External" /><Relationship Id="rId8" Type="http://schemas.openxmlformats.org/officeDocument/2006/relationships/hyperlink" Target="http://www.mouser.com/search/ProductDetail.aspx?R=140-XRL35V1.0-RCvirtualkey21980000virtualkey140-XRL35V1.0-RC" TargetMode="External" /><Relationship Id="rId9" Type="http://schemas.openxmlformats.org/officeDocument/2006/relationships/hyperlink" Target="http://www.mouser.com/search/productdetail.aspx?R=147-75-101-RCvirtualkey21980000virtualkey147-75-101-RC" TargetMode="External" /><Relationship Id="rId10" Type="http://schemas.openxmlformats.org/officeDocument/2006/relationships/hyperlink" Target="http://www.mouser.com/search/ProductDetail.aspx?R=112AXvirtualkey50210000virtualkey502-112AX" TargetMode="External" /><Relationship Id="rId11" Type="http://schemas.openxmlformats.org/officeDocument/2006/relationships/hyperlink" Target="http://www.mouser.com/catalog/631/1201.pdf" TargetMode="External" /><Relationship Id="rId12" Type="http://schemas.openxmlformats.org/officeDocument/2006/relationships/hyperlink" Target="http://www.mouser.com/catalog/631/1202.pdf" TargetMode="External" /><Relationship Id="rId13" Type="http://schemas.openxmlformats.org/officeDocument/2006/relationships/hyperlink" Target="http://www.mouser.com/catalog/631/1203.pdf" TargetMode="External" /><Relationship Id="rId14" Type="http://schemas.openxmlformats.org/officeDocument/2006/relationships/hyperlink" Target="http://www.mouser.com/catalog/631/1203.pdf" TargetMode="External" /><Relationship Id="rId15" Type="http://schemas.openxmlformats.org/officeDocument/2006/relationships/hyperlink" Target="http://www.mouser.com/search/ProductDetail.aspx?R=PKES90B1%2f4virtualkey50660000virtualkey506-PKES90B1%2f4" TargetMode="External" /><Relationship Id="rId16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17" Type="http://schemas.openxmlformats.org/officeDocument/2006/relationships/hyperlink" Target="http://www.mouser.com/search/ProductDetail.aspx?R=1456virtualkey53400000virtualkey534-1456" TargetMode="External" /><Relationship Id="rId18" Type="http://schemas.openxmlformats.org/officeDocument/2006/relationships/hyperlink" Target="http://www.mouser.com/catalog/631/323.pdf" TargetMode="External" /><Relationship Id="rId19" Type="http://schemas.openxmlformats.org/officeDocument/2006/relationships/hyperlink" Target="http://www.mouser.com/search/ProductDetail.aspx?R=115-93-308-41-003000virtualkey57510000virtualkey575-393308" TargetMode="External" /><Relationship Id="rId20" Type="http://schemas.openxmlformats.org/officeDocument/2006/relationships/hyperlink" Target="http://www.mouser.com/search/ProductDetail.aspx?R=112AXvirtualkey50210000virtualkey502-112AX" TargetMode="External" /><Relationship Id="rId21" Type="http://schemas.openxmlformats.org/officeDocument/2006/relationships/hyperlink" Target="http://www.mouser.com/search/ProductDetail.aspx?R=51AAA-B28-D15Lvirtualkey65210000virtualkey652-51AAA-B28-D15L" TargetMode="External" /><Relationship Id="rId22" Type="http://schemas.openxmlformats.org/officeDocument/2006/relationships/hyperlink" Target="http://www.mouser.com/search/ProductDetail.aspx?R=PKES90B1%2f4virtualkey50660000virtualkey506-PKES90B1%2f4" TargetMode="External" /><Relationship Id="rId23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4" Type="http://schemas.openxmlformats.org/officeDocument/2006/relationships/hyperlink" Target="http://www.mouser.com/search/ProductDetail.aspx?R=1456virtualkey53400000virtualkey534-1456" TargetMode="External" /><Relationship Id="rId25" Type="http://schemas.openxmlformats.org/officeDocument/2006/relationships/hyperlink" Target="http://www.mouser.com/catalog/631/323.pdf" TargetMode="External" /><Relationship Id="rId26" Type="http://schemas.openxmlformats.org/officeDocument/2006/relationships/hyperlink" Target="http://www.mouser.com/search/ProductDetail.aspx?R=115-93-308-41-003000virtualkey57510000virtualkey575-393308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8" customWidth="1"/>
    <col min="2" max="2" width="19.57421875" style="7" customWidth="1"/>
    <col min="3" max="3" width="23.57421875" style="1" customWidth="1"/>
    <col min="4" max="4" width="22.00390625" style="5" customWidth="1"/>
    <col min="5" max="5" width="8.00390625" style="0" customWidth="1"/>
    <col min="6" max="6" width="6.00390625" style="0" customWidth="1"/>
    <col min="7" max="7" width="8.140625" style="2" customWidth="1"/>
    <col min="8" max="8" width="12.57421875" style="18" customWidth="1"/>
    <col min="9" max="9" width="8.140625" style="2" customWidth="1"/>
    <col min="10" max="10" width="52.57421875" style="4" customWidth="1"/>
    <col min="11" max="16384" width="8.8515625" style="0" customWidth="1"/>
  </cols>
  <sheetData>
    <row r="1" spans="1:10" ht="12">
      <c r="A1" s="8" t="s">
        <v>83</v>
      </c>
      <c r="B1" s="7" t="s">
        <v>85</v>
      </c>
      <c r="C1" s="1" t="s">
        <v>26</v>
      </c>
      <c r="D1" s="5" t="s">
        <v>29</v>
      </c>
      <c r="E1" t="s">
        <v>28</v>
      </c>
      <c r="F1" t="s">
        <v>88</v>
      </c>
      <c r="G1" s="2" t="s">
        <v>30</v>
      </c>
      <c r="H1" s="18" t="s">
        <v>99</v>
      </c>
      <c r="I1" s="2" t="s">
        <v>68</v>
      </c>
      <c r="J1" s="4" t="s">
        <v>86</v>
      </c>
    </row>
    <row r="2" spans="1:10" s="8" customFormat="1" ht="12">
      <c r="A2" s="8" t="s">
        <v>120</v>
      </c>
      <c r="B2" s="12"/>
      <c r="C2" s="13"/>
      <c r="D2" s="14"/>
      <c r="G2" s="9"/>
      <c r="H2" s="19"/>
      <c r="I2" s="9"/>
      <c r="J2" s="10"/>
    </row>
    <row r="3" spans="1:10" s="45" customFormat="1" ht="12.75">
      <c r="A3" s="41" t="s">
        <v>90</v>
      </c>
      <c r="B3" s="42"/>
      <c r="C3" s="43"/>
      <c r="D3" s="44"/>
      <c r="G3" s="46"/>
      <c r="H3" s="47"/>
      <c r="I3" s="46"/>
      <c r="J3" s="48"/>
    </row>
    <row r="4" spans="1:10" s="8" customFormat="1" ht="12">
      <c r="A4" s="55" t="s">
        <v>151</v>
      </c>
      <c r="B4" s="7" t="s">
        <v>84</v>
      </c>
      <c r="C4" s="1" t="s">
        <v>27</v>
      </c>
      <c r="D4" s="6" t="s">
        <v>152</v>
      </c>
      <c r="E4" s="8">
        <v>1</v>
      </c>
      <c r="F4" s="8">
        <v>1</v>
      </c>
      <c r="G4" s="9">
        <v>0.13</v>
      </c>
      <c r="H4" s="54">
        <v>1</v>
      </c>
      <c r="I4" s="2">
        <f>PRODUCT(H4,G4)</f>
        <v>0.13</v>
      </c>
      <c r="J4" s="10" t="s">
        <v>97</v>
      </c>
    </row>
    <row r="5" spans="1:10" s="8" customFormat="1" ht="12">
      <c r="A5" s="55" t="s">
        <v>157</v>
      </c>
      <c r="B5" s="7" t="s">
        <v>84</v>
      </c>
      <c r="C5" s="1" t="s">
        <v>27</v>
      </c>
      <c r="D5" s="6" t="s">
        <v>158</v>
      </c>
      <c r="E5" s="8">
        <v>1</v>
      </c>
      <c r="F5" s="8">
        <v>1</v>
      </c>
      <c r="G5" s="9">
        <v>0.13</v>
      </c>
      <c r="H5" s="54">
        <v>1</v>
      </c>
      <c r="I5" s="2">
        <f aca="true" t="shared" si="0" ref="I5:I14">PRODUCT(H5,G5)</f>
        <v>0.13</v>
      </c>
      <c r="J5" s="10" t="s">
        <v>97</v>
      </c>
    </row>
    <row r="6" spans="1:10" s="8" customFormat="1" ht="12">
      <c r="A6" s="55" t="s">
        <v>149</v>
      </c>
      <c r="B6" s="7" t="s">
        <v>84</v>
      </c>
      <c r="C6" s="1" t="s">
        <v>27</v>
      </c>
      <c r="D6" s="6" t="s">
        <v>150</v>
      </c>
      <c r="E6" s="8">
        <v>1</v>
      </c>
      <c r="F6" s="8">
        <v>1</v>
      </c>
      <c r="G6" s="9">
        <v>0.13</v>
      </c>
      <c r="H6" s="54">
        <v>1</v>
      </c>
      <c r="I6" s="2">
        <f>PRODUCT(H6,G6)</f>
        <v>0.13</v>
      </c>
      <c r="J6" s="10" t="s">
        <v>97</v>
      </c>
    </row>
    <row r="7" spans="1:10" s="8" customFormat="1" ht="12">
      <c r="A7" s="55" t="s">
        <v>153</v>
      </c>
      <c r="B7" s="7" t="s">
        <v>84</v>
      </c>
      <c r="C7" s="1" t="s">
        <v>27</v>
      </c>
      <c r="D7" s="6" t="s">
        <v>154</v>
      </c>
      <c r="E7" s="8">
        <v>1</v>
      </c>
      <c r="F7" s="8">
        <v>1</v>
      </c>
      <c r="G7" s="9">
        <v>0.13</v>
      </c>
      <c r="H7" s="54">
        <v>1</v>
      </c>
      <c r="I7" s="2">
        <f>PRODUCT(H7,G7)</f>
        <v>0.13</v>
      </c>
      <c r="J7" s="10" t="s">
        <v>97</v>
      </c>
    </row>
    <row r="8" spans="1:10" s="8" customFormat="1" ht="12">
      <c r="A8" s="55" t="s">
        <v>159</v>
      </c>
      <c r="B8" s="7" t="s">
        <v>84</v>
      </c>
      <c r="C8" s="1" t="s">
        <v>27</v>
      </c>
      <c r="D8" s="6" t="s">
        <v>160</v>
      </c>
      <c r="E8" s="8">
        <v>1</v>
      </c>
      <c r="F8" s="8">
        <v>1</v>
      </c>
      <c r="G8" s="9">
        <v>0.13</v>
      </c>
      <c r="H8" s="54">
        <v>1</v>
      </c>
      <c r="I8" s="2">
        <f>PRODUCT(H8,G8)</f>
        <v>0.13</v>
      </c>
      <c r="J8" s="10" t="s">
        <v>97</v>
      </c>
    </row>
    <row r="9" spans="1:10" s="8" customFormat="1" ht="12">
      <c r="A9" s="55" t="s">
        <v>155</v>
      </c>
      <c r="B9" s="7" t="s">
        <v>84</v>
      </c>
      <c r="C9" s="1" t="s">
        <v>27</v>
      </c>
      <c r="D9" s="6" t="s">
        <v>156</v>
      </c>
      <c r="E9" s="8">
        <v>1</v>
      </c>
      <c r="F9" s="8">
        <v>1</v>
      </c>
      <c r="G9" s="9">
        <v>0.13</v>
      </c>
      <c r="H9" s="54">
        <v>1</v>
      </c>
      <c r="I9" s="2">
        <f>PRODUCT(H9,G9)</f>
        <v>0.13</v>
      </c>
      <c r="J9" s="10" t="s">
        <v>97</v>
      </c>
    </row>
    <row r="10" spans="1:10" s="8" customFormat="1" ht="12">
      <c r="A10" s="55" t="s">
        <v>134</v>
      </c>
      <c r="B10" s="7" t="s">
        <v>84</v>
      </c>
      <c r="C10" s="1" t="s">
        <v>27</v>
      </c>
      <c r="D10" s="6" t="s">
        <v>135</v>
      </c>
      <c r="E10" s="8">
        <v>1</v>
      </c>
      <c r="F10" s="8">
        <v>1</v>
      </c>
      <c r="G10" s="9">
        <v>0.13</v>
      </c>
      <c r="H10" s="54">
        <v>4</v>
      </c>
      <c r="I10" s="2">
        <f t="shared" si="0"/>
        <v>0.52</v>
      </c>
      <c r="J10" s="10" t="s">
        <v>97</v>
      </c>
    </row>
    <row r="11" spans="1:10" s="8" customFormat="1" ht="12">
      <c r="A11" s="55" t="s">
        <v>125</v>
      </c>
      <c r="B11" s="7" t="s">
        <v>84</v>
      </c>
      <c r="C11" s="1" t="s">
        <v>27</v>
      </c>
      <c r="D11" s="6" t="s">
        <v>126</v>
      </c>
      <c r="E11" s="8">
        <v>1</v>
      </c>
      <c r="F11" s="8">
        <v>1</v>
      </c>
      <c r="G11" s="9">
        <v>0.13</v>
      </c>
      <c r="H11" s="54">
        <v>1</v>
      </c>
      <c r="I11" s="2">
        <f t="shared" si="0"/>
        <v>0.13</v>
      </c>
      <c r="J11" s="10" t="s">
        <v>97</v>
      </c>
    </row>
    <row r="12" spans="1:10" s="8" customFormat="1" ht="12">
      <c r="A12" s="55" t="s">
        <v>127</v>
      </c>
      <c r="B12" s="7" t="s">
        <v>84</v>
      </c>
      <c r="C12" s="1" t="s">
        <v>27</v>
      </c>
      <c r="D12" s="6" t="s">
        <v>128</v>
      </c>
      <c r="E12" s="8">
        <v>1</v>
      </c>
      <c r="F12" s="8">
        <v>1</v>
      </c>
      <c r="G12" s="9">
        <v>0.13</v>
      </c>
      <c r="H12" s="54">
        <v>1</v>
      </c>
      <c r="I12" s="2">
        <f t="shared" si="0"/>
        <v>0.13</v>
      </c>
      <c r="J12" s="10" t="s">
        <v>97</v>
      </c>
    </row>
    <row r="13" spans="1:10" ht="12">
      <c r="A13" s="53" t="s">
        <v>147</v>
      </c>
      <c r="B13" s="7" t="s">
        <v>84</v>
      </c>
      <c r="C13" s="1" t="s">
        <v>27</v>
      </c>
      <c r="D13" s="6" t="s">
        <v>148</v>
      </c>
      <c r="E13">
        <v>1</v>
      </c>
      <c r="F13">
        <v>1</v>
      </c>
      <c r="G13" s="9">
        <v>0.13</v>
      </c>
      <c r="H13" s="54">
        <v>1</v>
      </c>
      <c r="I13" s="2">
        <f>PRODUCT(H13,G13)</f>
        <v>0.13</v>
      </c>
      <c r="J13" s="10" t="s">
        <v>97</v>
      </c>
    </row>
    <row r="14" spans="1:10" ht="12">
      <c r="A14" s="53" t="s">
        <v>131</v>
      </c>
      <c r="B14" s="7" t="s">
        <v>84</v>
      </c>
      <c r="C14" s="1" t="s">
        <v>27</v>
      </c>
      <c r="D14" s="6" t="s">
        <v>132</v>
      </c>
      <c r="E14">
        <v>1</v>
      </c>
      <c r="F14">
        <v>1</v>
      </c>
      <c r="G14" s="9">
        <v>0.13</v>
      </c>
      <c r="H14" s="54">
        <v>3</v>
      </c>
      <c r="I14" s="2">
        <f t="shared" si="0"/>
        <v>0.39</v>
      </c>
      <c r="J14" s="10" t="s">
        <v>97</v>
      </c>
    </row>
    <row r="15" spans="1:10" ht="12">
      <c r="A15" s="53" t="s">
        <v>17</v>
      </c>
      <c r="B15" s="7" t="s">
        <v>84</v>
      </c>
      <c r="C15" s="1" t="s">
        <v>27</v>
      </c>
      <c r="D15" s="6" t="s">
        <v>20</v>
      </c>
      <c r="E15">
        <v>1</v>
      </c>
      <c r="F15">
        <v>1</v>
      </c>
      <c r="G15" s="9">
        <v>0.13</v>
      </c>
      <c r="H15" s="54">
        <v>200</v>
      </c>
      <c r="I15" s="2">
        <v>4</v>
      </c>
      <c r="J15" s="10" t="s">
        <v>133</v>
      </c>
    </row>
    <row r="16" spans="1:10" s="8" customFormat="1" ht="12">
      <c r="A16" s="53" t="s">
        <v>162</v>
      </c>
      <c r="B16" s="12" t="s">
        <v>84</v>
      </c>
      <c r="C16" s="13" t="s">
        <v>27</v>
      </c>
      <c r="D16" s="6" t="s">
        <v>161</v>
      </c>
      <c r="E16" s="8">
        <v>1</v>
      </c>
      <c r="F16" s="8">
        <v>1</v>
      </c>
      <c r="G16" s="9">
        <v>0.13</v>
      </c>
      <c r="H16" s="54">
        <v>3</v>
      </c>
      <c r="I16" s="2">
        <f>PRODUCT(H16,G16)</f>
        <v>0.39</v>
      </c>
      <c r="J16" s="10" t="s">
        <v>97</v>
      </c>
    </row>
    <row r="17" spans="1:10" s="8" customFormat="1" ht="12">
      <c r="A17" s="53" t="s">
        <v>136</v>
      </c>
      <c r="B17" s="12" t="s">
        <v>84</v>
      </c>
      <c r="C17" s="13" t="s">
        <v>27</v>
      </c>
      <c r="D17" s="6" t="s">
        <v>98</v>
      </c>
      <c r="E17" s="8">
        <v>1</v>
      </c>
      <c r="F17" s="8">
        <v>1</v>
      </c>
      <c r="G17" s="9">
        <v>0.13</v>
      </c>
      <c r="H17" s="54">
        <v>3</v>
      </c>
      <c r="I17" s="2">
        <f>PRODUCT(H17,G17)</f>
        <v>0.39</v>
      </c>
      <c r="J17" s="10" t="s">
        <v>97</v>
      </c>
    </row>
    <row r="18" spans="1:10" ht="12">
      <c r="A18" s="53" t="s">
        <v>25</v>
      </c>
      <c r="B18" s="7" t="s">
        <v>84</v>
      </c>
      <c r="C18" s="1" t="s">
        <v>27</v>
      </c>
      <c r="D18" s="6" t="s">
        <v>89</v>
      </c>
      <c r="E18">
        <v>1</v>
      </c>
      <c r="F18">
        <v>1</v>
      </c>
      <c r="G18" s="9">
        <v>0.13</v>
      </c>
      <c r="H18" s="54">
        <v>200</v>
      </c>
      <c r="I18" s="2">
        <v>4</v>
      </c>
      <c r="J18" s="10" t="s">
        <v>133</v>
      </c>
    </row>
    <row r="19" spans="1:10" ht="12">
      <c r="A19" s="53" t="s">
        <v>129</v>
      </c>
      <c r="B19" s="7" t="s">
        <v>84</v>
      </c>
      <c r="C19" s="1" t="s">
        <v>27</v>
      </c>
      <c r="D19" s="6" t="s">
        <v>130</v>
      </c>
      <c r="E19" s="8">
        <v>1</v>
      </c>
      <c r="F19" s="8">
        <v>1</v>
      </c>
      <c r="G19" s="9">
        <v>0.13</v>
      </c>
      <c r="H19" s="54">
        <v>3</v>
      </c>
      <c r="I19" s="2">
        <f>PRODUCT(H19,G19)</f>
        <v>0.39</v>
      </c>
      <c r="J19" s="10" t="s">
        <v>97</v>
      </c>
    </row>
    <row r="20" spans="1:10" s="8" customFormat="1" ht="12">
      <c r="A20" s="55" t="s">
        <v>163</v>
      </c>
      <c r="B20" s="7" t="s">
        <v>84</v>
      </c>
      <c r="C20" s="1" t="s">
        <v>27</v>
      </c>
      <c r="D20" s="6" t="s">
        <v>164</v>
      </c>
      <c r="E20" s="8">
        <v>1</v>
      </c>
      <c r="F20" s="8">
        <v>1</v>
      </c>
      <c r="G20" s="9">
        <v>0.13</v>
      </c>
      <c r="H20" s="54">
        <v>2</v>
      </c>
      <c r="I20" s="2">
        <f>PRODUCT(H20,G20)</f>
        <v>0.26</v>
      </c>
      <c r="J20" s="10" t="s">
        <v>97</v>
      </c>
    </row>
    <row r="21" spans="1:10" s="8" customFormat="1" ht="12">
      <c r="A21" s="55" t="s">
        <v>165</v>
      </c>
      <c r="B21" s="7" t="s">
        <v>84</v>
      </c>
      <c r="C21" s="1" t="s">
        <v>27</v>
      </c>
      <c r="D21" s="6" t="s">
        <v>166</v>
      </c>
      <c r="E21" s="8">
        <v>1</v>
      </c>
      <c r="F21" s="8">
        <v>1</v>
      </c>
      <c r="G21" s="9">
        <v>0.13</v>
      </c>
      <c r="H21" s="54">
        <v>1</v>
      </c>
      <c r="I21" s="2">
        <f>PRODUCT(H21,G21)</f>
        <v>0.13</v>
      </c>
      <c r="J21" s="10" t="s">
        <v>97</v>
      </c>
    </row>
    <row r="22" spans="1:10" s="8" customFormat="1" ht="12">
      <c r="A22" s="20"/>
      <c r="B22" s="12"/>
      <c r="C22" s="13"/>
      <c r="D22" s="16"/>
      <c r="G22" s="9"/>
      <c r="H22" s="19"/>
      <c r="I22" s="9"/>
      <c r="J22" s="10"/>
    </row>
    <row r="23" spans="1:10" s="17" customFormat="1" ht="12">
      <c r="A23" s="21" t="s">
        <v>71</v>
      </c>
      <c r="B23" s="23"/>
      <c r="C23" s="24"/>
      <c r="D23" s="25"/>
      <c r="G23" s="26"/>
      <c r="H23" s="26"/>
      <c r="I23" s="26">
        <f>SUM(I3:I22)</f>
        <v>11.64</v>
      </c>
      <c r="J23" s="28"/>
    </row>
    <row r="24" spans="1:10" s="17" customFormat="1" ht="12">
      <c r="A24" s="21" t="s">
        <v>72</v>
      </c>
      <c r="B24" s="23"/>
      <c r="C24" s="24"/>
      <c r="D24" s="29"/>
      <c r="G24" s="26"/>
      <c r="H24" s="26"/>
      <c r="I24" s="26">
        <f>SUM(I23)</f>
        <v>11.64</v>
      </c>
      <c r="J24" s="28"/>
    </row>
    <row r="25" spans="1:10" s="8" customFormat="1" ht="12">
      <c r="A25" s="20"/>
      <c r="B25" s="12"/>
      <c r="C25" s="13"/>
      <c r="D25" s="14"/>
      <c r="G25" s="9"/>
      <c r="H25" s="19"/>
      <c r="I25" s="9"/>
      <c r="J25" s="10"/>
    </row>
    <row r="26" spans="1:10" s="45" customFormat="1" ht="12.75">
      <c r="A26" s="49" t="s">
        <v>34</v>
      </c>
      <c r="B26" s="42"/>
      <c r="C26" s="43"/>
      <c r="D26" s="44"/>
      <c r="G26" s="46"/>
      <c r="H26" s="47"/>
      <c r="I26" s="46"/>
      <c r="J26" s="48"/>
    </row>
    <row r="27" spans="1:10" s="8" customFormat="1" ht="12.75">
      <c r="A27" s="11" t="s">
        <v>96</v>
      </c>
      <c r="B27" s="12"/>
      <c r="C27" s="13"/>
      <c r="D27" s="14"/>
      <c r="G27" s="9"/>
      <c r="H27" s="27"/>
      <c r="I27" s="9"/>
      <c r="J27" s="10"/>
    </row>
    <row r="28" spans="1:10" s="8" customFormat="1" ht="12">
      <c r="A28" s="56" t="s">
        <v>137</v>
      </c>
      <c r="B28" s="12" t="s">
        <v>84</v>
      </c>
      <c r="C28" s="13" t="s">
        <v>27</v>
      </c>
      <c r="D28" s="3" t="s">
        <v>138</v>
      </c>
      <c r="E28">
        <v>1</v>
      </c>
      <c r="F28">
        <v>1</v>
      </c>
      <c r="G28" s="2">
        <v>0.22</v>
      </c>
      <c r="H28" s="39">
        <v>2</v>
      </c>
      <c r="I28" s="2">
        <f>PRODUCT(H28,G28)</f>
        <v>0.44</v>
      </c>
      <c r="J28" s="10"/>
    </row>
    <row r="29" spans="1:10" s="8" customFormat="1" ht="12.75">
      <c r="A29" s="11" t="s">
        <v>101</v>
      </c>
      <c r="B29" s="12"/>
      <c r="C29" s="13"/>
      <c r="D29" s="51"/>
      <c r="G29" s="9"/>
      <c r="H29"/>
      <c r="I29" s="9"/>
      <c r="J29" s="10"/>
    </row>
    <row r="30" spans="1:10" ht="12.75">
      <c r="A30" s="53" t="s">
        <v>102</v>
      </c>
      <c r="B30" s="7" t="s">
        <v>84</v>
      </c>
      <c r="C30" s="1" t="s">
        <v>27</v>
      </c>
      <c r="D30" s="22" t="s">
        <v>100</v>
      </c>
      <c r="E30">
        <v>1</v>
      </c>
      <c r="F30">
        <v>1</v>
      </c>
      <c r="G30" s="2">
        <v>0.16</v>
      </c>
      <c r="H30" s="54">
        <v>10</v>
      </c>
      <c r="I30" s="2">
        <f>PRODUCT(H30,G30)</f>
        <v>1.6</v>
      </c>
      <c r="J30" s="11"/>
    </row>
    <row r="31" spans="1:10" s="11" customFormat="1" ht="12.75">
      <c r="A31" s="11" t="s">
        <v>94</v>
      </c>
      <c r="B31" s="12"/>
      <c r="C31" s="13"/>
      <c r="D31" s="32"/>
      <c r="G31" s="33"/>
      <c r="H31" s="37"/>
      <c r="I31" s="33"/>
      <c r="J31" s="34"/>
    </row>
    <row r="32" spans="1:10" s="11" customFormat="1" ht="12.75">
      <c r="A32" s="56" t="s">
        <v>139</v>
      </c>
      <c r="B32" s="12" t="s">
        <v>117</v>
      </c>
      <c r="C32" s="1" t="s">
        <v>141</v>
      </c>
      <c r="D32" s="3" t="s">
        <v>140</v>
      </c>
      <c r="E32" s="35">
        <v>1</v>
      </c>
      <c r="F32" s="35">
        <v>1</v>
      </c>
      <c r="G32" s="36">
        <v>0.5</v>
      </c>
      <c r="H32" s="40">
        <v>6</v>
      </c>
      <c r="I32" s="2">
        <f>PRODUCT(H32,G32)</f>
        <v>3</v>
      </c>
      <c r="J32" s="34"/>
    </row>
    <row r="33" spans="1:10" s="8" customFormat="1" ht="12">
      <c r="A33" s="20" t="s">
        <v>36</v>
      </c>
      <c r="B33" s="12"/>
      <c r="C33" s="13"/>
      <c r="D33" s="14"/>
      <c r="G33" s="9"/>
      <c r="H33" s="27"/>
      <c r="I33" s="9"/>
      <c r="J33" s="10"/>
    </row>
    <row r="34" spans="1:10" s="17" customFormat="1" ht="12">
      <c r="A34" s="21" t="s">
        <v>93</v>
      </c>
      <c r="B34" s="23"/>
      <c r="C34" s="24"/>
      <c r="D34" s="29"/>
      <c r="G34" s="26"/>
      <c r="H34" s="26"/>
      <c r="I34" s="26">
        <f>SUM(I27:I33)</f>
        <v>5.04</v>
      </c>
      <c r="J34" s="28"/>
    </row>
    <row r="35" spans="1:10" s="17" customFormat="1" ht="12">
      <c r="A35" s="21" t="s">
        <v>72</v>
      </c>
      <c r="B35" s="23"/>
      <c r="C35" s="24"/>
      <c r="D35" s="29"/>
      <c r="G35" s="26"/>
      <c r="H35" s="26"/>
      <c r="I35" s="26">
        <f>SUM(I23,I34)</f>
        <v>16.68</v>
      </c>
      <c r="J35" s="28"/>
    </row>
    <row r="36" spans="1:10" s="8" customFormat="1" ht="12">
      <c r="A36" s="20"/>
      <c r="B36" s="12"/>
      <c r="C36" s="13"/>
      <c r="D36" s="14"/>
      <c r="G36" s="9"/>
      <c r="H36" s="19"/>
      <c r="I36" s="9"/>
      <c r="J36" s="10"/>
    </row>
    <row r="37" spans="1:10" s="45" customFormat="1" ht="12.75">
      <c r="A37" s="49" t="s">
        <v>35</v>
      </c>
      <c r="B37" s="42"/>
      <c r="C37" s="43"/>
      <c r="D37" s="44"/>
      <c r="G37" s="46"/>
      <c r="H37" s="47"/>
      <c r="I37" s="46"/>
      <c r="J37" s="48"/>
    </row>
    <row r="38" spans="1:10" s="8" customFormat="1" ht="12.75">
      <c r="A38" s="11" t="s">
        <v>91</v>
      </c>
      <c r="B38" s="12"/>
      <c r="C38" s="13"/>
      <c r="D38" s="16"/>
      <c r="G38" s="9"/>
      <c r="H38" s="27"/>
      <c r="I38" s="9"/>
      <c r="J38" s="10"/>
    </row>
    <row r="39" spans="1:10" s="8" customFormat="1" ht="12">
      <c r="A39" s="53" t="s">
        <v>121</v>
      </c>
      <c r="B39" s="7" t="s">
        <v>84</v>
      </c>
      <c r="C39" s="13" t="s">
        <v>92</v>
      </c>
      <c r="D39" s="22" t="s">
        <v>122</v>
      </c>
      <c r="E39" s="8">
        <v>1</v>
      </c>
      <c r="F39" s="8">
        <v>1</v>
      </c>
      <c r="G39" s="9">
        <v>1.5</v>
      </c>
      <c r="H39" s="39">
        <v>10</v>
      </c>
      <c r="I39" s="2">
        <f>PRODUCT(H39,G39)</f>
        <v>15</v>
      </c>
      <c r="J39" s="10"/>
    </row>
    <row r="40" spans="1:10" s="8" customFormat="1" ht="12">
      <c r="A40" s="53" t="s">
        <v>123</v>
      </c>
      <c r="B40" s="7" t="s">
        <v>84</v>
      </c>
      <c r="C40" s="13" t="s">
        <v>92</v>
      </c>
      <c r="D40" s="22" t="s">
        <v>124</v>
      </c>
      <c r="E40" s="8">
        <v>1</v>
      </c>
      <c r="F40" s="8">
        <v>1</v>
      </c>
      <c r="G40" s="9">
        <v>1.44</v>
      </c>
      <c r="H40" s="39">
        <v>2</v>
      </c>
      <c r="I40" s="2">
        <f>PRODUCT(H40,G40)</f>
        <v>2.88</v>
      </c>
      <c r="J40" s="10"/>
    </row>
    <row r="41" spans="2:10" s="8" customFormat="1" ht="12">
      <c r="B41" s="12"/>
      <c r="C41" s="13"/>
      <c r="G41" s="9"/>
      <c r="H41" s="19"/>
      <c r="I41" s="9"/>
      <c r="J41" s="10"/>
    </row>
    <row r="42" spans="1:10" s="17" customFormat="1" ht="12">
      <c r="A42" s="21" t="s">
        <v>74</v>
      </c>
      <c r="B42" s="23"/>
      <c r="C42" s="24"/>
      <c r="D42" s="25"/>
      <c r="G42" s="26"/>
      <c r="H42" s="26"/>
      <c r="I42" s="26">
        <f>SUM(I38:I41)</f>
        <v>17.88</v>
      </c>
      <c r="J42" s="28"/>
    </row>
    <row r="43" spans="1:10" s="17" customFormat="1" ht="12">
      <c r="A43" s="21" t="s">
        <v>72</v>
      </c>
      <c r="B43" s="23"/>
      <c r="C43" s="24"/>
      <c r="D43" s="29"/>
      <c r="G43" s="26"/>
      <c r="H43" s="26"/>
      <c r="I43" s="26">
        <f>SUM(I23,I34,I42)</f>
        <v>34.56</v>
      </c>
      <c r="J43" s="28"/>
    </row>
    <row r="44" spans="1:10" s="8" customFormat="1" ht="12.75">
      <c r="A44" s="11"/>
      <c r="B44" s="12"/>
      <c r="C44" s="13"/>
      <c r="D44" s="14"/>
      <c r="G44" s="9"/>
      <c r="H44" s="19"/>
      <c r="I44" s="9"/>
      <c r="J44" s="10"/>
    </row>
    <row r="45" spans="1:10" s="45" customFormat="1" ht="12.75">
      <c r="A45" s="49" t="s">
        <v>44</v>
      </c>
      <c r="B45" s="42"/>
      <c r="C45" s="43"/>
      <c r="D45" s="44"/>
      <c r="G45" s="46"/>
      <c r="H45" s="47"/>
      <c r="I45" s="46"/>
      <c r="J45" s="48"/>
    </row>
    <row r="46" spans="1:10" s="8" customFormat="1" ht="12">
      <c r="A46" s="58" t="s">
        <v>118</v>
      </c>
      <c r="B46" s="12" t="s">
        <v>84</v>
      </c>
      <c r="C46" s="13" t="s">
        <v>31</v>
      </c>
      <c r="D46" s="3" t="s">
        <v>119</v>
      </c>
      <c r="E46" s="8">
        <v>1</v>
      </c>
      <c r="F46" s="8">
        <v>1</v>
      </c>
      <c r="G46" s="9">
        <v>2.6</v>
      </c>
      <c r="H46" s="39">
        <v>5</v>
      </c>
      <c r="I46" s="2">
        <f>PRODUCT(H46,G46)</f>
        <v>13</v>
      </c>
      <c r="J46" s="10"/>
    </row>
    <row r="47" spans="1:10" s="8" customFormat="1" ht="12">
      <c r="A47" s="20"/>
      <c r="B47" s="13"/>
      <c r="C47" s="13"/>
      <c r="G47" s="9"/>
      <c r="H47" s="19"/>
      <c r="I47" s="9"/>
      <c r="J47" s="12"/>
    </row>
    <row r="48" spans="1:10" s="17" customFormat="1" ht="12">
      <c r="A48" s="21" t="s">
        <v>75</v>
      </c>
      <c r="B48" s="23"/>
      <c r="C48" s="24"/>
      <c r="D48" s="25"/>
      <c r="G48" s="26"/>
      <c r="H48" s="26"/>
      <c r="I48" s="26">
        <f>SUM(I46:I47)</f>
        <v>13</v>
      </c>
      <c r="J48" s="28"/>
    </row>
    <row r="49" spans="1:10" s="17" customFormat="1" ht="12">
      <c r="A49" s="21" t="s">
        <v>72</v>
      </c>
      <c r="B49" s="23"/>
      <c r="C49" s="24"/>
      <c r="D49" s="29"/>
      <c r="G49" s="26"/>
      <c r="H49" s="26"/>
      <c r="I49" s="26">
        <f>SUM(I23,I34,I42,I48)</f>
        <v>47.56</v>
      </c>
      <c r="J49" s="28"/>
    </row>
    <row r="50" spans="4:10" ht="12">
      <c r="D50"/>
      <c r="J50"/>
    </row>
    <row r="51" spans="1:9" s="45" customFormat="1" ht="12.75">
      <c r="A51" s="49" t="s">
        <v>45</v>
      </c>
      <c r="B51" s="42"/>
      <c r="C51" s="43"/>
      <c r="D51" s="50"/>
      <c r="G51" s="46"/>
      <c r="H51" s="47"/>
      <c r="I51" s="46"/>
    </row>
    <row r="52" spans="1:9" s="8" customFormat="1" ht="12">
      <c r="A52" s="58" t="s">
        <v>45</v>
      </c>
      <c r="B52" s="12" t="s">
        <v>84</v>
      </c>
      <c r="C52" s="13" t="s">
        <v>73</v>
      </c>
      <c r="D52" s="3" t="s">
        <v>103</v>
      </c>
      <c r="E52" s="8">
        <v>1</v>
      </c>
      <c r="F52" s="8">
        <v>1</v>
      </c>
      <c r="G52" s="9">
        <v>0.12</v>
      </c>
      <c r="H52" s="39">
        <v>2</v>
      </c>
      <c r="I52" s="2">
        <f>PRODUCT(H52,G52)</f>
        <v>0.24</v>
      </c>
    </row>
    <row r="54" spans="1:10" s="17" customFormat="1" ht="12">
      <c r="A54" s="21" t="s">
        <v>76</v>
      </c>
      <c r="B54" s="23"/>
      <c r="C54" s="24"/>
      <c r="D54" s="25"/>
      <c r="G54" s="26"/>
      <c r="H54" s="26"/>
      <c r="I54" s="26">
        <f>SUM(I52)</f>
        <v>0.24</v>
      </c>
      <c r="J54" s="28"/>
    </row>
    <row r="55" spans="1:10" s="17" customFormat="1" ht="12">
      <c r="A55" s="21" t="s">
        <v>72</v>
      </c>
      <c r="B55" s="23"/>
      <c r="C55" s="24"/>
      <c r="D55" s="29"/>
      <c r="G55" s="26"/>
      <c r="H55" s="26"/>
      <c r="I55" s="26">
        <f>SUM(I23,I34,I42,I48,I54)</f>
        <v>47.800000000000004</v>
      </c>
      <c r="J55" s="28"/>
    </row>
    <row r="57" spans="1:10" s="45" customFormat="1" ht="12.75">
      <c r="A57" s="49" t="s">
        <v>87</v>
      </c>
      <c r="B57" s="42"/>
      <c r="C57" s="43"/>
      <c r="D57" s="44"/>
      <c r="G57" s="46"/>
      <c r="H57" s="47"/>
      <c r="I57" s="46"/>
      <c r="J57" s="48"/>
    </row>
    <row r="58" spans="1:10" ht="12.75">
      <c r="A58" s="11" t="s">
        <v>33</v>
      </c>
      <c r="J58" s="4" t="s">
        <v>69</v>
      </c>
    </row>
    <row r="59" spans="1:10" ht="12">
      <c r="A59" s="53" t="s">
        <v>70</v>
      </c>
      <c r="B59" s="7" t="s">
        <v>84</v>
      </c>
      <c r="C59" s="1" t="s">
        <v>32</v>
      </c>
      <c r="D59" s="22" t="s">
        <v>22</v>
      </c>
      <c r="E59">
        <v>1</v>
      </c>
      <c r="F59">
        <v>1</v>
      </c>
      <c r="G59" s="2">
        <v>0.75</v>
      </c>
      <c r="H59" s="39">
        <v>5</v>
      </c>
      <c r="I59" s="2">
        <f>PRODUCT(H59,G59)</f>
        <v>3.75</v>
      </c>
      <c r="J59" s="4" t="s">
        <v>80</v>
      </c>
    </row>
    <row r="60" spans="2:10" s="8" customFormat="1" ht="12">
      <c r="B60" s="7"/>
      <c r="C60" s="13"/>
      <c r="D60" s="16"/>
      <c r="G60" s="9"/>
      <c r="H60" s="19"/>
      <c r="I60" s="2"/>
      <c r="J60"/>
    </row>
    <row r="61" spans="1:10" s="17" customFormat="1" ht="12">
      <c r="A61" s="21" t="s">
        <v>77</v>
      </c>
      <c r="B61" s="23"/>
      <c r="C61" s="24"/>
      <c r="D61" s="25"/>
      <c r="G61" s="26"/>
      <c r="H61" s="26"/>
      <c r="I61" s="26">
        <f>SUM(I58:I60)</f>
        <v>3.75</v>
      </c>
      <c r="J61" s="28"/>
    </row>
    <row r="62" spans="1:10" s="17" customFormat="1" ht="12">
      <c r="A62" s="21" t="s">
        <v>72</v>
      </c>
      <c r="B62" s="23"/>
      <c r="C62" s="24"/>
      <c r="D62" s="29"/>
      <c r="G62" s="26"/>
      <c r="H62" s="26"/>
      <c r="I62" s="26">
        <f>SUM(I23,I34,I42,I48,I54,I61)</f>
        <v>51.550000000000004</v>
      </c>
      <c r="J62" s="28"/>
    </row>
    <row r="63" spans="1:10" s="8" customFormat="1" ht="12">
      <c r="A63" s="16"/>
      <c r="B63" s="7"/>
      <c r="C63" s="13"/>
      <c r="D63" s="15"/>
      <c r="G63" s="9"/>
      <c r="H63" s="19"/>
      <c r="I63" s="9"/>
      <c r="J63" s="10"/>
    </row>
    <row r="64" spans="1:10" s="45" customFormat="1" ht="12.75">
      <c r="A64" s="49" t="s">
        <v>12</v>
      </c>
      <c r="B64" s="42"/>
      <c r="C64" s="43"/>
      <c r="D64" s="44"/>
      <c r="G64" s="46"/>
      <c r="H64" s="47"/>
      <c r="I64" s="46"/>
      <c r="J64" s="48"/>
    </row>
    <row r="65" spans="1:10" s="8" customFormat="1" ht="12.75">
      <c r="A65" s="11" t="s">
        <v>142</v>
      </c>
      <c r="B65" s="12"/>
      <c r="C65" s="13"/>
      <c r="D65" s="14"/>
      <c r="G65" s="9"/>
      <c r="I65" s="9"/>
      <c r="J65" s="10"/>
    </row>
    <row r="66" spans="1:10" s="8" customFormat="1" ht="12">
      <c r="A66" s="56" t="s">
        <v>143</v>
      </c>
      <c r="B66" s="12" t="s">
        <v>84</v>
      </c>
      <c r="C66" s="13" t="s">
        <v>81</v>
      </c>
      <c r="D66" s="52" t="s">
        <v>144</v>
      </c>
      <c r="E66" s="8">
        <v>1</v>
      </c>
      <c r="F66" s="8">
        <v>1</v>
      </c>
      <c r="G66" s="9">
        <v>4.76</v>
      </c>
      <c r="H66" s="57">
        <v>3</v>
      </c>
      <c r="I66" s="2">
        <f>PRODUCT(H66,G66)</f>
        <v>14.28</v>
      </c>
      <c r="J66" s="38"/>
    </row>
    <row r="67" spans="1:10" s="8" customFormat="1" ht="12.75">
      <c r="A67" s="11" t="s">
        <v>67</v>
      </c>
      <c r="B67" s="12"/>
      <c r="G67" s="9"/>
      <c r="H67" s="17"/>
      <c r="J67" s="10"/>
    </row>
    <row r="68" spans="1:10" ht="12">
      <c r="A68" s="53" t="s">
        <v>23</v>
      </c>
      <c r="B68" s="7" t="s">
        <v>84</v>
      </c>
      <c r="C68" s="1" t="s">
        <v>37</v>
      </c>
      <c r="D68" s="3" t="s">
        <v>38</v>
      </c>
      <c r="E68">
        <v>1</v>
      </c>
      <c r="F68">
        <v>1</v>
      </c>
      <c r="G68" s="2">
        <v>1.98</v>
      </c>
      <c r="H68" s="39">
        <v>6</v>
      </c>
      <c r="I68" s="2">
        <f>PRODUCT(H68,G68)</f>
        <v>11.879999999999999</v>
      </c>
      <c r="J68" s="4" t="s">
        <v>80</v>
      </c>
    </row>
    <row r="69" spans="1:9" ht="12">
      <c r="A69" s="53" t="s">
        <v>39</v>
      </c>
      <c r="B69" s="7" t="s">
        <v>84</v>
      </c>
      <c r="C69" s="1" t="s">
        <v>41</v>
      </c>
      <c r="D69" s="3" t="s">
        <v>40</v>
      </c>
      <c r="E69">
        <v>1</v>
      </c>
      <c r="F69">
        <v>1</v>
      </c>
      <c r="G69" s="2">
        <v>0.125</v>
      </c>
      <c r="H69" s="39">
        <v>6</v>
      </c>
      <c r="I69" s="2">
        <f>PRODUCT(H69,G69)</f>
        <v>0.75</v>
      </c>
    </row>
    <row r="70" spans="1:10" s="8" customFormat="1" ht="12.75">
      <c r="A70" s="11" t="s">
        <v>145</v>
      </c>
      <c r="B70" s="12"/>
      <c r="C70" s="13"/>
      <c r="G70" s="9"/>
      <c r="H70" s="17"/>
      <c r="J70" s="10"/>
    </row>
    <row r="71" spans="1:9" ht="12">
      <c r="A71" s="53" t="s">
        <v>95</v>
      </c>
      <c r="B71" s="7" t="s">
        <v>84</v>
      </c>
      <c r="C71" t="s">
        <v>43</v>
      </c>
      <c r="D71" s="3" t="s">
        <v>146</v>
      </c>
      <c r="E71">
        <v>1</v>
      </c>
      <c r="F71">
        <v>1</v>
      </c>
      <c r="G71" s="2">
        <v>6.88</v>
      </c>
      <c r="H71" s="39">
        <v>3</v>
      </c>
      <c r="I71" s="2">
        <f>PRODUCT(H71,G71)</f>
        <v>20.64</v>
      </c>
    </row>
    <row r="72" spans="2:10" s="8" customFormat="1" ht="12">
      <c r="B72" s="12"/>
      <c r="C72" s="13"/>
      <c r="D72" s="16"/>
      <c r="G72" s="9"/>
      <c r="H72" s="9"/>
      <c r="I72" s="19"/>
      <c r="J72" s="10"/>
    </row>
    <row r="73" spans="1:10" s="17" customFormat="1" ht="12">
      <c r="A73" s="21" t="s">
        <v>11</v>
      </c>
      <c r="B73" s="23"/>
      <c r="C73" s="24"/>
      <c r="D73" s="25"/>
      <c r="G73" s="26"/>
      <c r="H73" s="26"/>
      <c r="I73" s="26">
        <f>SUM(I65:I72)</f>
        <v>47.55</v>
      </c>
      <c r="J73" s="28"/>
    </row>
    <row r="74" spans="1:10" s="17" customFormat="1" ht="12">
      <c r="A74" s="21" t="s">
        <v>72</v>
      </c>
      <c r="B74" s="23"/>
      <c r="C74" s="24"/>
      <c r="D74" s="29"/>
      <c r="G74" s="26"/>
      <c r="H74" s="26"/>
      <c r="I74" s="26">
        <f>SUM(I23,I34,I42,I48,I54,I61,I73)</f>
        <v>99.1</v>
      </c>
      <c r="J74" s="28"/>
    </row>
    <row r="75" spans="1:10" s="8" customFormat="1" ht="12">
      <c r="A75" s="20"/>
      <c r="B75" s="12"/>
      <c r="C75" s="13"/>
      <c r="D75" s="14"/>
      <c r="G75" s="9"/>
      <c r="H75" s="19"/>
      <c r="I75" s="9"/>
      <c r="J75" s="10"/>
    </row>
    <row r="76" spans="1:10" s="45" customFormat="1" ht="12.75">
      <c r="A76" s="49" t="s">
        <v>13</v>
      </c>
      <c r="B76" s="42"/>
      <c r="C76" s="43"/>
      <c r="D76" s="44"/>
      <c r="G76" s="46"/>
      <c r="H76" s="47"/>
      <c r="I76" s="46"/>
      <c r="J76" s="48"/>
    </row>
    <row r="77" spans="1:10" s="8" customFormat="1" ht="12">
      <c r="A77" s="53" t="s">
        <v>105</v>
      </c>
      <c r="B77" s="12" t="s">
        <v>84</v>
      </c>
      <c r="C77" s="13" t="s">
        <v>42</v>
      </c>
      <c r="D77" s="3" t="s">
        <v>106</v>
      </c>
      <c r="E77" s="8">
        <v>1</v>
      </c>
      <c r="F77" s="8">
        <v>1</v>
      </c>
      <c r="G77" s="9">
        <v>0.06</v>
      </c>
      <c r="H77" s="39">
        <v>4</v>
      </c>
      <c r="I77" s="2">
        <f>PRODUCT(H77,G77)</f>
        <v>0.24</v>
      </c>
      <c r="J77" s="10"/>
    </row>
    <row r="78" spans="1:10" s="8" customFormat="1" ht="12">
      <c r="A78" s="53" t="s">
        <v>109</v>
      </c>
      <c r="B78" s="12" t="s">
        <v>84</v>
      </c>
      <c r="C78" s="13" t="s">
        <v>42</v>
      </c>
      <c r="D78" s="3" t="s">
        <v>0</v>
      </c>
      <c r="E78" s="8">
        <v>1</v>
      </c>
      <c r="F78" s="8">
        <v>1</v>
      </c>
      <c r="G78" s="9">
        <v>0.14</v>
      </c>
      <c r="H78" s="39">
        <v>4</v>
      </c>
      <c r="I78" s="2">
        <f>PRODUCT(H78,G78)</f>
        <v>0.56</v>
      </c>
      <c r="J78" s="10" t="s">
        <v>110</v>
      </c>
    </row>
    <row r="79" spans="1:10" s="8" customFormat="1" ht="12">
      <c r="A79" s="53" t="s">
        <v>107</v>
      </c>
      <c r="B79" s="12" t="s">
        <v>84</v>
      </c>
      <c r="C79" s="13" t="s">
        <v>42</v>
      </c>
      <c r="D79" s="3" t="s">
        <v>108</v>
      </c>
      <c r="E79" s="8">
        <v>1</v>
      </c>
      <c r="F79" s="8">
        <v>1</v>
      </c>
      <c r="G79" s="9">
        <v>0.1</v>
      </c>
      <c r="H79" s="39">
        <v>4</v>
      </c>
      <c r="I79" s="2">
        <f>PRODUCT(H79,G79)</f>
        <v>0.4</v>
      </c>
      <c r="J79" s="10"/>
    </row>
    <row r="80" spans="4:9" ht="12">
      <c r="D80" s="8"/>
      <c r="I80"/>
    </row>
    <row r="81" spans="1:4" ht="12.75">
      <c r="A81" s="11" t="s">
        <v>24</v>
      </c>
      <c r="D81" s="14"/>
    </row>
    <row r="82" spans="1:10" s="8" customFormat="1" ht="12">
      <c r="A82" s="59" t="s">
        <v>1</v>
      </c>
      <c r="B82" s="1" t="s">
        <v>84</v>
      </c>
      <c r="C82" s="1" t="s">
        <v>10</v>
      </c>
      <c r="D82" s="3" t="s">
        <v>46</v>
      </c>
      <c r="E82" s="8">
        <v>1</v>
      </c>
      <c r="F82" s="8">
        <v>1</v>
      </c>
      <c r="G82" s="9">
        <v>0.3</v>
      </c>
      <c r="H82" s="39">
        <v>1</v>
      </c>
      <c r="I82" s="2">
        <f>PRODUCT(H82,G82)</f>
        <v>0.3</v>
      </c>
      <c r="J82" s="31"/>
    </row>
    <row r="83" spans="1:10" s="8" customFormat="1" ht="12">
      <c r="A83" s="8" t="s">
        <v>112</v>
      </c>
      <c r="B83" s="1" t="s">
        <v>84</v>
      </c>
      <c r="C83" s="1" t="s">
        <v>10</v>
      </c>
      <c r="D83" s="22" t="s">
        <v>104</v>
      </c>
      <c r="E83" s="8">
        <v>1</v>
      </c>
      <c r="F83" s="8">
        <v>1</v>
      </c>
      <c r="G83" s="9">
        <v>0.46</v>
      </c>
      <c r="H83" s="17"/>
      <c r="I83" t="s">
        <v>36</v>
      </c>
      <c r="J83" s="10"/>
    </row>
    <row r="84" spans="1:10" s="8" customFormat="1" ht="12">
      <c r="A84" s="8" t="s">
        <v>114</v>
      </c>
      <c r="B84" s="1" t="s">
        <v>84</v>
      </c>
      <c r="C84" s="1" t="s">
        <v>10</v>
      </c>
      <c r="D84" s="22" t="s">
        <v>111</v>
      </c>
      <c r="E84" s="8">
        <v>1</v>
      </c>
      <c r="F84" s="8">
        <v>1</v>
      </c>
      <c r="G84" s="9">
        <v>0.28</v>
      </c>
      <c r="H84" s="27"/>
      <c r="I84" s="2"/>
      <c r="J84" s="10"/>
    </row>
    <row r="85" spans="1:10" s="8" customFormat="1" ht="12">
      <c r="A85" s="8" t="s">
        <v>113</v>
      </c>
      <c r="B85" s="1" t="s">
        <v>84</v>
      </c>
      <c r="C85" s="1" t="s">
        <v>10</v>
      </c>
      <c r="D85" s="22" t="s">
        <v>2</v>
      </c>
      <c r="E85" s="8">
        <v>1</v>
      </c>
      <c r="F85" s="8">
        <v>1</v>
      </c>
      <c r="G85" s="9">
        <v>0.13</v>
      </c>
      <c r="H85" s="17"/>
      <c r="I85" t="s">
        <v>36</v>
      </c>
      <c r="J85" s="10"/>
    </row>
    <row r="86" spans="1:10" s="8" customFormat="1" ht="12">
      <c r="A86" s="8" t="s">
        <v>115</v>
      </c>
      <c r="B86" s="1" t="s">
        <v>84</v>
      </c>
      <c r="C86" s="1" t="s">
        <v>10</v>
      </c>
      <c r="D86" s="22" t="s">
        <v>116</v>
      </c>
      <c r="E86" s="8">
        <v>1</v>
      </c>
      <c r="F86" s="8">
        <v>1</v>
      </c>
      <c r="G86" s="9">
        <v>0.12</v>
      </c>
      <c r="H86" s="17" t="s">
        <v>36</v>
      </c>
      <c r="I86" t="s">
        <v>36</v>
      </c>
      <c r="J86" s="10"/>
    </row>
    <row r="87" spans="4:9" ht="12">
      <c r="D87" s="8"/>
      <c r="H87"/>
      <c r="I87"/>
    </row>
    <row r="88" spans="1:10" s="17" customFormat="1" ht="12">
      <c r="A88" s="21" t="s">
        <v>14</v>
      </c>
      <c r="B88" s="23"/>
      <c r="C88" s="24"/>
      <c r="D88" s="25"/>
      <c r="G88" s="26"/>
      <c r="H88" s="26"/>
      <c r="I88" s="26">
        <f>SUM(I80:I87)</f>
        <v>0.3</v>
      </c>
      <c r="J88" s="28"/>
    </row>
    <row r="89" spans="1:10" s="17" customFormat="1" ht="12">
      <c r="A89" s="21" t="s">
        <v>72</v>
      </c>
      <c r="B89" s="23"/>
      <c r="C89" s="24"/>
      <c r="D89" s="29"/>
      <c r="G89" s="26"/>
      <c r="H89" s="26"/>
      <c r="I89" s="26">
        <f>SUM(I23,I34,I42,I48,I54,I61,I73,I88)</f>
        <v>99.39999999999999</v>
      </c>
      <c r="J89" s="28"/>
    </row>
    <row r="90" spans="2:10" ht="12">
      <c r="B90" s="1"/>
      <c r="C90" s="5"/>
      <c r="D90"/>
      <c r="F90" s="2"/>
      <c r="G90" s="18"/>
      <c r="H90" s="2"/>
      <c r="I90" s="18"/>
      <c r="J90" s="7"/>
    </row>
    <row r="91" spans="2:10" ht="12">
      <c r="B91" s="1"/>
      <c r="D91"/>
      <c r="G91"/>
      <c r="H91"/>
      <c r="I91"/>
      <c r="J91"/>
    </row>
    <row r="92" spans="2:10" s="8" customFormat="1" ht="12">
      <c r="B92" s="13"/>
      <c r="C92" s="13"/>
      <c r="D92" s="16"/>
      <c r="G92" s="9"/>
      <c r="H92" s="19"/>
      <c r="I92" s="9"/>
      <c r="J92" s="10"/>
    </row>
    <row r="96" spans="2:10" s="8" customFormat="1" ht="12.75">
      <c r="B96" s="12"/>
      <c r="C96" s="13"/>
      <c r="D96" s="16"/>
      <c r="G96" s="9"/>
      <c r="H96" s="9"/>
      <c r="J96" s="11"/>
    </row>
    <row r="103" spans="2:9" ht="12">
      <c r="B103" s="1"/>
      <c r="C103" s="5"/>
      <c r="D103"/>
      <c r="F103" s="2"/>
      <c r="G103" s="18"/>
      <c r="H103" s="2"/>
      <c r="I103" s="18"/>
    </row>
  </sheetData>
  <hyperlinks>
    <hyperlink ref="J52" r:id="rId1" display="http://www.mouser.com/catalog/631/1201.pdf"/>
    <hyperlink ref="J51" r:id="rId2" display="http://www.mouser.com/catalog/631/1202.pdf"/>
    <hyperlink ref="J53" r:id="rId3" display="http://www.mouser.com/catalog/631/1203.pdf"/>
    <hyperlink ref="J56" r:id="rId4" display="http://www.mouser.com/catalog/631/1201.pdf"/>
    <hyperlink ref="J55" r:id="rId5" display="http://www.mouser.com/catalog/631/1202.pdf"/>
    <hyperlink ref="J59" r:id="rId6" display="http://www.mouser.com/catalog/631/1201.pdf"/>
    <hyperlink ref="J57" r:id="rId7" display="http://www.mouser.com/catalog/631/1201.pdf"/>
    <hyperlink ref="I3" r:id="rId8" display="http://www.mouser.com/search/ProductDetail.aspx?R=140-XRL35V1.0-RCvirtualkey21980000virtualkey140-XRL35V1.0-RC"/>
    <hyperlink ref="I2" r:id="rId9" display="http://www.mouser.com/search/productdetail.aspx?R=147-75-101-RCvirtualkey21980000virtualkey147-75-101-RC"/>
    <hyperlink ref="I92" r:id="rId10" display="http://www.mouser.com/search/ProductDetail.aspx?R=112AXvirtualkey50210000virtualkey502-112AX"/>
    <hyperlink ref="J48" r:id="rId11" display="http://www.mouser.com/catalog/631/1201.pdf"/>
    <hyperlink ref="J47" r:id="rId12" display="http://www.mouser.com/catalog/631/1202.pdf"/>
    <hyperlink ref="J49" r:id="rId13" display="http://www.mouser.com/catalog/631/1203.pdf"/>
    <hyperlink ref="J58" r:id="rId14" display="http://www.mouser.com/catalog/631/1203.pdf"/>
    <hyperlink ref="I97" r:id="rId15" display="http://www.mouser.com/search/ProductDetail.aspx?R=PKES90B1%2f4virtualkey50660000virtualkey506-PKES90B1%2f4"/>
    <hyperlink ref="I98" r:id="rId16" display="http://www.alliedelec.com/Search/ProductDetail.asp?SKU=759-2125&amp;SEARCH=&amp;MPN=PKES90B1%2F4&amp;DESC=PKES90B1%2F4&amp;R=759%2D2125&amp;sid=469C068059F3E17F"/>
    <hyperlink ref="I94" r:id="rId17" display="http://www.mouser.com/search/ProductDetail.aspx?R=1456virtualkey53400000virtualkey534-1456"/>
    <hyperlink ref="H48" r:id="rId18" display="http://www.mouser.com/catalog/631/323.pdf"/>
    <hyperlink ref="I63" r:id="rId19" display="http://www.mouser.com/search/ProductDetail.aspx?R=115-93-308-41-003000virtualkey57510000virtualkey575-393308"/>
    <hyperlink ref="H92" r:id="rId20" display="http://www.mouser.com/search/ProductDetail.aspx?R=112AXvirtualkey50210000virtualkey502-112AX"/>
    <hyperlink ref="H80" r:id="rId21" display="http://www.mouser.com/search/ProductDetail.aspx?R=51AAA-B28-D15Lvirtualkey65210000virtualkey652-51AAA-B28-D15L"/>
    <hyperlink ref="H97" r:id="rId22" display="http://www.mouser.com/search/ProductDetail.aspx?R=PKES90B1%2f4virtualkey50660000virtualkey506-PKES90B1%2f4"/>
    <hyperlink ref="H98" r:id="rId23" display="http://www.alliedelec.com/Search/ProductDetail.asp?SKU=759-2125&amp;SEARCH=&amp;MPN=PKES90B1%2F4&amp;DESC=PKES90B1%2F4&amp;R=759%2D2125&amp;sid=469C068059F3E17F"/>
    <hyperlink ref="H94" r:id="rId24" display="http://www.mouser.com/search/ProductDetail.aspx?R=1456virtualkey53400000virtualkey534-1456"/>
    <hyperlink ref="G48" r:id="rId25" display="http://www.mouser.com/catalog/631/323.pdf"/>
    <hyperlink ref="H63" r:id="rId26" display="http://www.mouser.com/search/ProductDetail.aspx?R=115-93-308-41-003000virtualkey57510000virtualkey575-393308"/>
  </hyperlinks>
  <printOptions/>
  <pageMargins left="0.75" right="0.75" top="1" bottom="1" header="0.5" footer="0.5"/>
  <pageSetup horizontalDpi="600" verticalDpi="600" orientation="portrait" r:id="rId28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8"/>
    </sheetView>
  </sheetViews>
  <sheetFormatPr defaultColWidth="9.140625" defaultRowHeight="12.75"/>
  <cols>
    <col min="1" max="16384" width="8.8515625" style="0" customWidth="1"/>
  </cols>
  <sheetData>
    <row r="1" ht="12">
      <c r="A1" t="s">
        <v>64</v>
      </c>
    </row>
    <row r="2" ht="12">
      <c r="A2" t="s">
        <v>60</v>
      </c>
    </row>
    <row r="3" ht="12">
      <c r="A3" t="s">
        <v>65</v>
      </c>
    </row>
    <row r="4" spans="1:13" ht="12">
      <c r="A4" t="s">
        <v>66</v>
      </c>
      <c r="B4" t="s">
        <v>84</v>
      </c>
      <c r="C4" t="s">
        <v>5</v>
      </c>
      <c r="D4" t="s">
        <v>9</v>
      </c>
      <c r="E4">
        <v>1</v>
      </c>
      <c r="F4">
        <v>1</v>
      </c>
      <c r="G4" s="30">
        <v>0.04</v>
      </c>
      <c r="H4">
        <v>4</v>
      </c>
      <c r="I4" s="30">
        <v>0.16</v>
      </c>
      <c r="J4">
        <v>12</v>
      </c>
      <c r="K4" s="30">
        <v>0.48</v>
      </c>
      <c r="M4" t="s">
        <v>47</v>
      </c>
    </row>
    <row r="5" ht="12">
      <c r="A5" t="s">
        <v>55</v>
      </c>
    </row>
    <row r="6" spans="1:13" ht="12">
      <c r="A6" t="s">
        <v>53</v>
      </c>
      <c r="B6" t="s">
        <v>84</v>
      </c>
      <c r="C6" t="s">
        <v>27</v>
      </c>
      <c r="D6" t="s">
        <v>51</v>
      </c>
      <c r="E6">
        <v>1</v>
      </c>
      <c r="F6">
        <v>1</v>
      </c>
      <c r="G6" s="30">
        <v>0.25</v>
      </c>
      <c r="H6">
        <v>2</v>
      </c>
      <c r="I6" s="30">
        <v>0.5</v>
      </c>
      <c r="J6">
        <v>6</v>
      </c>
      <c r="K6" s="30">
        <v>1.5</v>
      </c>
      <c r="L6" t="s">
        <v>54</v>
      </c>
      <c r="M6" t="s">
        <v>52</v>
      </c>
    </row>
    <row r="7" ht="12">
      <c r="A7" t="s">
        <v>56</v>
      </c>
    </row>
    <row r="8" spans="1:13" ht="12">
      <c r="A8" t="s">
        <v>15</v>
      </c>
      <c r="B8" t="s">
        <v>84</v>
      </c>
      <c r="C8" t="s">
        <v>27</v>
      </c>
      <c r="D8" t="s">
        <v>18</v>
      </c>
      <c r="E8">
        <v>1</v>
      </c>
      <c r="F8">
        <v>1</v>
      </c>
      <c r="G8" s="30">
        <v>0.09</v>
      </c>
      <c r="H8">
        <v>2</v>
      </c>
      <c r="I8" s="30">
        <v>0.18</v>
      </c>
      <c r="J8">
        <v>10</v>
      </c>
      <c r="K8" s="30">
        <v>0.9</v>
      </c>
      <c r="M8" t="s">
        <v>6</v>
      </c>
    </row>
    <row r="9" spans="1:13" ht="12">
      <c r="A9" t="s">
        <v>16</v>
      </c>
      <c r="B9" t="s">
        <v>84</v>
      </c>
      <c r="C9" t="s">
        <v>27</v>
      </c>
      <c r="D9" t="s">
        <v>19</v>
      </c>
      <c r="E9">
        <v>10</v>
      </c>
      <c r="F9">
        <v>1</v>
      </c>
      <c r="G9" s="30">
        <v>0.09</v>
      </c>
      <c r="H9">
        <v>10</v>
      </c>
      <c r="I9" s="30">
        <v>0.9</v>
      </c>
      <c r="J9">
        <v>15</v>
      </c>
      <c r="K9" s="30">
        <v>1.35</v>
      </c>
      <c r="M9" t="s">
        <v>7</v>
      </c>
    </row>
    <row r="10" spans="1:13" ht="12">
      <c r="A10" t="s">
        <v>4</v>
      </c>
      <c r="B10" t="s">
        <v>84</v>
      </c>
      <c r="C10" t="s">
        <v>27</v>
      </c>
      <c r="D10" t="s">
        <v>21</v>
      </c>
      <c r="E10">
        <v>1</v>
      </c>
      <c r="F10">
        <v>1</v>
      </c>
      <c r="G10" s="30">
        <v>0.09</v>
      </c>
      <c r="H10">
        <v>2</v>
      </c>
      <c r="I10" s="30">
        <v>0.18</v>
      </c>
      <c r="J10">
        <v>10</v>
      </c>
      <c r="K10" s="30">
        <v>0.9</v>
      </c>
      <c r="M10" t="s">
        <v>8</v>
      </c>
    </row>
    <row r="11" ht="12">
      <c r="A11" t="s">
        <v>48</v>
      </c>
    </row>
    <row r="12" spans="1:13" ht="12">
      <c r="A12" t="s">
        <v>50</v>
      </c>
      <c r="B12" t="s">
        <v>84</v>
      </c>
      <c r="C12" t="s">
        <v>3</v>
      </c>
      <c r="D12" t="s">
        <v>82</v>
      </c>
      <c r="E12">
        <v>1</v>
      </c>
      <c r="F12">
        <v>1</v>
      </c>
      <c r="G12" s="30">
        <v>0.43</v>
      </c>
      <c r="H12">
        <v>1</v>
      </c>
      <c r="I12" s="30">
        <v>0.43</v>
      </c>
      <c r="J12">
        <v>2</v>
      </c>
      <c r="K12" s="30">
        <v>0.86</v>
      </c>
      <c r="M12" t="s">
        <v>58</v>
      </c>
    </row>
    <row r="13" spans="1:13" ht="12">
      <c r="A13" t="s">
        <v>49</v>
      </c>
      <c r="B13" t="s">
        <v>84</v>
      </c>
      <c r="C13" t="s">
        <v>78</v>
      </c>
      <c r="D13" t="s">
        <v>79</v>
      </c>
      <c r="E13">
        <v>1</v>
      </c>
      <c r="F13">
        <v>1</v>
      </c>
      <c r="G13" s="30">
        <v>0.5</v>
      </c>
      <c r="H13">
        <v>1</v>
      </c>
      <c r="I13" s="30">
        <v>0.5</v>
      </c>
      <c r="J13">
        <v>2</v>
      </c>
      <c r="K13" s="30">
        <v>1</v>
      </c>
      <c r="L13" t="s">
        <v>36</v>
      </c>
      <c r="M13" t="s">
        <v>57</v>
      </c>
    </row>
    <row r="14" spans="1:11" ht="12">
      <c r="A14" t="s">
        <v>62</v>
      </c>
      <c r="I14" s="30">
        <v>2.19</v>
      </c>
      <c r="K14" s="30">
        <v>5.01</v>
      </c>
    </row>
    <row r="16" ht="12">
      <c r="A16" t="s">
        <v>61</v>
      </c>
    </row>
    <row r="17" ht="12">
      <c r="A17" t="s">
        <v>59</v>
      </c>
    </row>
    <row r="18" spans="1:11" ht="12">
      <c r="A18" t="s">
        <v>63</v>
      </c>
      <c r="I18" s="30">
        <v>0</v>
      </c>
      <c r="K18" s="3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2010-12-23T09:40:59Z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