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306" windowWidth="192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<sst xmlns="http://schemas.openxmlformats.org/spreadsheetml/2006/main" count="699" uniqueCount="384">
  <si>
    <t>534-405</t>
  </si>
  <si>
    <t>3 position dust cover</t>
  </si>
  <si>
    <t>571-6405503</t>
  </si>
  <si>
    <t>4 position header</t>
  </si>
  <si>
    <t>1 M ohm</t>
  </si>
  <si>
    <t>2 K ohm</t>
  </si>
  <si>
    <t>271-2K-RC</t>
  </si>
  <si>
    <t>STMicroelectronics</t>
  </si>
  <si>
    <t>82 K ohm</t>
  </si>
  <si>
    <t>Vishay</t>
  </si>
  <si>
    <t>http://www.mouser.com/search/ProductDetail.aspx?R=271-240-RCvirtualkey21980000virtualkey271-240-RC</t>
  </si>
  <si>
    <t>http://www.mouser.com/search/ProductDetail.aspx?R=271-2.7K-RCvirtualkey21980000virtualkey271-2.7K-RC</t>
  </si>
  <si>
    <t>http://www.mouser.com/search/ProductDetail.aspx?R=271-82K-RCvirtualkey21980000virtualkey271-82K-RC</t>
  </si>
  <si>
    <t>625-1N4001-E3</t>
  </si>
  <si>
    <t>Tyco electronics / AMP</t>
  </si>
  <si>
    <t>571-6404562</t>
  </si>
  <si>
    <t>2 position connector (red) different colors are for different thickness wire - red is for 22AWG</t>
  </si>
  <si>
    <t>2 position dust cover</t>
  </si>
  <si>
    <t>571-6405502</t>
  </si>
  <si>
    <t>3 position header</t>
  </si>
  <si>
    <t>571-6404563</t>
  </si>
  <si>
    <t>3 position connector (red)</t>
  </si>
  <si>
    <t>Total Connection Hardware</t>
  </si>
  <si>
    <t>Connection Hardware</t>
  </si>
  <si>
    <t>Hardware</t>
  </si>
  <si>
    <t>Total Hardware</t>
  </si>
  <si>
    <t>240 ohm</t>
  </si>
  <si>
    <t>2.7 K ohm (2K7)</t>
  </si>
  <si>
    <t>5.1 K ohm (5K1)</t>
  </si>
  <si>
    <t>10 K ohm</t>
  </si>
  <si>
    <t>15 K ohm</t>
  </si>
  <si>
    <t>271-240-RC</t>
  </si>
  <si>
    <t>271-2.7K-RC</t>
  </si>
  <si>
    <t>271-5.1K-RC</t>
  </si>
  <si>
    <t>271-10K-RC</t>
  </si>
  <si>
    <t>271-15K-RC</t>
  </si>
  <si>
    <t>271-82K-RC</t>
  </si>
  <si>
    <t>271-1.0M-RC</t>
  </si>
  <si>
    <t>Kemet</t>
  </si>
  <si>
    <t>271-150K-RC</t>
  </si>
  <si>
    <t>16 Pin IC Sockets</t>
  </si>
  <si>
    <t>575-110433161</t>
  </si>
  <si>
    <t>575-143314</t>
  </si>
  <si>
    <t>575-11043308</t>
  </si>
  <si>
    <t>2 Conductor Closed Tip</t>
  </si>
  <si>
    <t>Panel Mount Pots</t>
  </si>
  <si>
    <t>MTA .156" Connectors</t>
  </si>
  <si>
    <t>MTA .1" Connectors</t>
  </si>
  <si>
    <t>2 position header</t>
  </si>
  <si>
    <t>100 K ohm</t>
  </si>
  <si>
    <t>150 K ohm</t>
  </si>
  <si>
    <t>Mfgr</t>
  </si>
  <si>
    <t>Xicon</t>
  </si>
  <si>
    <t>Min</t>
  </si>
  <si>
    <t>Item #</t>
  </si>
  <si>
    <t>$US per</t>
  </si>
  <si>
    <t>22uF</t>
  </si>
  <si>
    <t>TI</t>
  </si>
  <si>
    <t>mill max</t>
  </si>
  <si>
    <t>IC Sockets</t>
  </si>
  <si>
    <t>AVX</t>
  </si>
  <si>
    <t>Capacitors</t>
  </si>
  <si>
    <t>Trimmer potentiometers</t>
  </si>
  <si>
    <t xml:space="preserve"> </t>
  </si>
  <si>
    <t>Switchcraft</t>
  </si>
  <si>
    <t>502-112AX</t>
  </si>
  <si>
    <t>lock washer</t>
  </si>
  <si>
    <t>594-512-0008</t>
  </si>
  <si>
    <t>Vishay/Spectrol</t>
  </si>
  <si>
    <t>potentiometer nut</t>
  </si>
  <si>
    <t>534-1456</t>
  </si>
  <si>
    <t>Keystone Electronics</t>
  </si>
  <si>
    <t>Tyco Electronics / Alcoswitch</t>
  </si>
  <si>
    <t>Axial Ferrite Beads</t>
  </si>
  <si>
    <t>571-6404454</t>
  </si>
  <si>
    <t>Connectors</t>
  </si>
  <si>
    <t>http://www.mouser.com/search/ProductDetail.aspx?R=1N4001-E3virtualkey61370000virtualkey625-1N4001-E3</t>
  </si>
  <si>
    <t>Voltage Regulator - 1.2-37V Adjustable, TO-220 style</t>
  </si>
  <si>
    <t>LM337 (Negative)</t>
  </si>
  <si>
    <t>LM317 (Positive)</t>
  </si>
  <si>
    <t>140-XRL50V470-RC</t>
  </si>
  <si>
    <t>http://www.mouser.com/search/ProductDetail.aspx?R=140-XRL50V470-RCvirtualkey21980000virtualkey140-XRL50V470-RC</t>
  </si>
  <si>
    <t>470uF - 50V (per JH anotated diagram which specifies &gt;= 40V)</t>
  </si>
  <si>
    <t>changed to 50V 2007/07/04</t>
  </si>
  <si>
    <t>Electrolytic Caps</t>
  </si>
  <si>
    <t>Resistors - 1/4W, 1%</t>
  </si>
  <si>
    <t>http://www.mouser.com/search/productdetail.aspx?R=LM337Tvirtualkey51210000virtualkey512-LM337T</t>
  </si>
  <si>
    <t>http://www.mouser.com/search/ProductDetail.aspx?R=LM317Tvirtualkey51210000virtualkey512-LM317T</t>
  </si>
  <si>
    <t>Requires no additional components</t>
  </si>
  <si>
    <t>Option 1 - 18 Volt configuration</t>
  </si>
  <si>
    <t>Option 2 - 15 Volt configuration (assumes Power One Power Supply per MOTM-style Modules)</t>
  </si>
  <si>
    <t>Option 1 Subtotal</t>
  </si>
  <si>
    <t>Option 2 Subtotal</t>
  </si>
  <si>
    <t>3. Two Power configurations are possible:</t>
  </si>
  <si>
    <t>Rectifier</t>
  </si>
  <si>
    <t>1N4001</t>
  </si>
  <si>
    <t>1/4" Jack</t>
  </si>
  <si>
    <t>Every Pot on MOTM units requires an additional nut - they come with only one.</t>
  </si>
  <si>
    <t>Typical MOTM Knobs</t>
  </si>
  <si>
    <t>Extended</t>
  </si>
  <si>
    <t>8 Pin IC Sockets</t>
  </si>
  <si>
    <t>Total Resistors</t>
  </si>
  <si>
    <t>Project Total</t>
  </si>
  <si>
    <t>Fair-Rite</t>
  </si>
  <si>
    <t>Total Trimmers</t>
  </si>
  <si>
    <t>Total ICs</t>
  </si>
  <si>
    <t>Ferrite Beads</t>
  </si>
  <si>
    <t>Total Misc</t>
  </si>
  <si>
    <t>Fairchild Semiconductor</t>
  </si>
  <si>
    <t>512-LM337T</t>
  </si>
  <si>
    <t xml:space="preserve">Diodes / Rectifier </t>
  </si>
  <si>
    <t>break at 10</t>
  </si>
  <si>
    <t>Bourns</t>
  </si>
  <si>
    <t>512-LM317T</t>
  </si>
  <si>
    <t>Transistors</t>
  </si>
  <si>
    <t>BC550C NPN</t>
  </si>
  <si>
    <t>506-PKES-90B-1/4</t>
  </si>
  <si>
    <t>PART</t>
  </si>
  <si>
    <t>1 K ohm</t>
  </si>
  <si>
    <t>Mouser</t>
  </si>
  <si>
    <t>Supplier</t>
  </si>
  <si>
    <t>Note</t>
  </si>
  <si>
    <t>Misc</t>
  </si>
  <si>
    <t>14 Pin IC Sockets</t>
  </si>
  <si>
    <t>271-1K-RC</t>
  </si>
  <si>
    <t>Mult</t>
  </si>
  <si>
    <t>271-100K-RC</t>
  </si>
  <si>
    <t>1/4 W 1% resistors</t>
  </si>
  <si>
    <t>100K</t>
  </si>
  <si>
    <t>Cermet multi-turn trimmers .2in x .1in (5mm x 2.5mm) lead spacing</t>
  </si>
  <si>
    <t>Vishay/Sfernice</t>
  </si>
  <si>
    <t>Multilayer Ceramic Caps - 100V, 5% tolerance 2.5mm spacing</t>
  </si>
  <si>
    <t>Total Caps</t>
  </si>
  <si>
    <t>1N4148</t>
  </si>
  <si>
    <t>Box Caps - assume 63V, 5% tolerance metalized Polyester</t>
  </si>
  <si>
    <t>512-BC550CTA</t>
  </si>
  <si>
    <t>512-1N4148</t>
  </si>
  <si>
    <t>80-C0805C104J5R</t>
  </si>
  <si>
    <t>SMD 0805 capacitors for de-coupling - must be 35V or more</t>
  </si>
  <si>
    <t>571-3-640440-3</t>
  </si>
  <si>
    <t>571-3-640440-2</t>
  </si>
  <si>
    <t>knob - Std MOTM 1" Alcoswitch</t>
  </si>
  <si>
    <t>Bridechamber</t>
  </si>
  <si>
    <t>LM13700</t>
  </si>
  <si>
    <t>NJR</t>
  </si>
  <si>
    <t>513-NJM13700D</t>
  </si>
  <si>
    <t>we're not sure these are correct - we'll order from Bridechamber</t>
  </si>
  <si>
    <t>CA3086</t>
  </si>
  <si>
    <t>price break at 25</t>
  </si>
  <si>
    <t xml:space="preserve">TEMPCO </t>
  </si>
  <si>
    <t>1K 3000ppm/K … 3500ppm/K</t>
  </si>
  <si>
    <t>1K TempCo Resistor</t>
  </si>
  <si>
    <t>1uF</t>
  </si>
  <si>
    <t>Radial Electrolytic 35+V (polar)</t>
  </si>
  <si>
    <t>140-XRL35V22-RC</t>
  </si>
  <si>
    <t>140-XRL50V1.0-RC</t>
  </si>
  <si>
    <t>100nF (.1uF)  (1206 or 0805)</t>
  </si>
  <si>
    <t>100pF</t>
  </si>
  <si>
    <t>581-SR151A101JAR</t>
  </si>
  <si>
    <t>Arcotronics / Kemet</t>
  </si>
  <si>
    <t>Cermet single turn, 3/8" horizontal mount, vertical adjustment</t>
  </si>
  <si>
    <t>50K</t>
  </si>
  <si>
    <t>594-63P501</t>
  </si>
  <si>
    <t>price break at 10 count</t>
  </si>
  <si>
    <t>3.3 K ohm (3K3)</t>
  </si>
  <si>
    <t>271-3.3K-RC</t>
  </si>
  <si>
    <t xml:space="preserve">20 K ohm </t>
  </si>
  <si>
    <t>271-20K-RC</t>
  </si>
  <si>
    <t>51 K ohm</t>
  </si>
  <si>
    <t>271-51K-RC</t>
  </si>
  <si>
    <t>62 K ohm</t>
  </si>
  <si>
    <t>271-62K-RC</t>
  </si>
  <si>
    <t>68 K ohm</t>
  </si>
  <si>
    <t>271-68K-RC</t>
  </si>
  <si>
    <t>271-511K-RC</t>
  </si>
  <si>
    <t>511 (substitute for 510) K ohm</t>
  </si>
  <si>
    <t>652-91A1A-B24-B15L</t>
  </si>
  <si>
    <t>NKK</t>
  </si>
  <si>
    <t>633-M201202-RO</t>
  </si>
  <si>
    <t>NKK Switches</t>
  </si>
  <si>
    <t>633-M202202-RO</t>
  </si>
  <si>
    <t>511-TL082CN</t>
  </si>
  <si>
    <t>581-AR155C104K4R</t>
  </si>
  <si>
    <t>alt - 100nF ceramic radial</t>
  </si>
  <si>
    <t>271-470K-RC</t>
  </si>
  <si>
    <t>470 K ohm</t>
  </si>
  <si>
    <t>81-BL01RN1A1F1J</t>
  </si>
  <si>
    <t>6-32 nut</t>
  </si>
  <si>
    <t>534-4701</t>
  </si>
  <si>
    <t>1/2" 6-32 screw</t>
  </si>
  <si>
    <t>534-9409</t>
  </si>
  <si>
    <t>1/4" spacer</t>
  </si>
  <si>
    <t>120 K ohm</t>
  </si>
  <si>
    <t>271-120K-RC</t>
  </si>
  <si>
    <t>47 ohm</t>
  </si>
  <si>
    <t>271-47-RC</t>
  </si>
  <si>
    <t>470 ohm</t>
  </si>
  <si>
    <t>271-470-RC</t>
  </si>
  <si>
    <t>820 ohm</t>
  </si>
  <si>
    <t>271-820-RC</t>
  </si>
  <si>
    <t>2.2 K ohm (2K2)</t>
  </si>
  <si>
    <t>271-2.2K-RC</t>
  </si>
  <si>
    <t>43 K ohm</t>
  </si>
  <si>
    <t>271-43K-RC</t>
  </si>
  <si>
    <t>22 K ohm</t>
  </si>
  <si>
    <t>271-22K-RC</t>
  </si>
  <si>
    <t>220 K ohm</t>
  </si>
  <si>
    <t>33 K ohm</t>
  </si>
  <si>
    <t>271-33K-RC</t>
  </si>
  <si>
    <t>271-220K-RC</t>
  </si>
  <si>
    <t>30 K ohm</t>
  </si>
  <si>
    <t>271-30K-RC</t>
  </si>
  <si>
    <t>300 K ohm</t>
  </si>
  <si>
    <t>271-300K-RC</t>
  </si>
  <si>
    <t>160 ohm</t>
  </si>
  <si>
    <t>271-160-RC</t>
  </si>
  <si>
    <t>1.5 K ohm (1K5)</t>
  </si>
  <si>
    <t>271-1.5K-RC</t>
  </si>
  <si>
    <t>47 K ohm</t>
  </si>
  <si>
    <t>271-47K-RC</t>
  </si>
  <si>
    <t>620 ohm</t>
  </si>
  <si>
    <t>271-620-RC</t>
  </si>
  <si>
    <t>51 ohm</t>
  </si>
  <si>
    <t>271-51-RC</t>
  </si>
  <si>
    <t>39 K ohm</t>
  </si>
  <si>
    <t>271-39K-RC</t>
  </si>
  <si>
    <t>5.6 K ohm (5K6)</t>
  </si>
  <si>
    <t>271-5.6K-RC</t>
  </si>
  <si>
    <t>6.8 K ohm (6K8)</t>
  </si>
  <si>
    <t>271-6.8K-RC</t>
  </si>
  <si>
    <t>8.2 K ohm (8K2)</t>
  </si>
  <si>
    <t>271-8.2K-RC</t>
  </si>
  <si>
    <t>539-168332J100A-F</t>
  </si>
  <si>
    <t>Mallory</t>
  </si>
  <si>
    <t>539-168224J63C-F</t>
  </si>
  <si>
    <t>Vishay / Dale</t>
  </si>
  <si>
    <t>3.3M ohm (3M3)</t>
  </si>
  <si>
    <t>71-CMF553.3M1%T1TR</t>
  </si>
  <si>
    <t>80-R82EC1100DQ50J</t>
  </si>
  <si>
    <t>80-R82EC2100DQ50J</t>
  </si>
  <si>
    <t>1nF (.001uF) (1,000pF) 100V</t>
  </si>
  <si>
    <t>10nF (.01uF) (10,000pF) 100V</t>
  </si>
  <si>
    <t>15nF (.015uF) (15,000pF) 100V</t>
  </si>
  <si>
    <t>Polyester Film - assume 63V, 5% tolerance</t>
  </si>
  <si>
    <t>140-PEI2A153J-RC</t>
  </si>
  <si>
    <t>505-MKS20.015/63/5</t>
  </si>
  <si>
    <t>15nF (.015uF) (15,000pF) 63V</t>
  </si>
  <si>
    <t>Wima</t>
  </si>
  <si>
    <t>80-R82EC3470DQ70J</t>
  </si>
  <si>
    <t>22nF (.22uF) (22,000pF) 100V</t>
  </si>
  <si>
    <t>80-R82EC2220DQ50J</t>
  </si>
  <si>
    <t>33pF</t>
  </si>
  <si>
    <t>33pF 5.08 mm spacing</t>
  </si>
  <si>
    <t>581-SR211A330JAR</t>
  </si>
  <si>
    <t>581-SR151A330JAR</t>
  </si>
  <si>
    <t>581-SR151A221JAR</t>
  </si>
  <si>
    <t>220pF or n22</t>
  </si>
  <si>
    <t>10uF</t>
  </si>
  <si>
    <t>140-XRL35V10-RC</t>
  </si>
  <si>
    <t>4.7uF</t>
  </si>
  <si>
    <t>140-XRL50V4.7-RC</t>
  </si>
  <si>
    <t>100uF</t>
  </si>
  <si>
    <t>140-XRL35V100-RC</t>
  </si>
  <si>
    <t>512-LM358N</t>
  </si>
  <si>
    <t>512-LM324N</t>
  </si>
  <si>
    <t>LM324 (op amp 14 pin)</t>
  </si>
  <si>
    <t>LM358 (op amp 8 pin)</t>
  </si>
  <si>
    <t>TL082 (op amp 8 pin)</t>
  </si>
  <si>
    <t>512-CD4013BCN</t>
  </si>
  <si>
    <t>TDA1022 (512 stage BBD 14 pin)</t>
  </si>
  <si>
    <t>vintageplanet.nl</t>
  </si>
  <si>
    <t>TDA1022-P</t>
  </si>
  <si>
    <t>MC1458 (op amp 8 pin)</t>
  </si>
  <si>
    <t>511-MC1458N</t>
  </si>
  <si>
    <t>CA3086 (trans array 14 pin)</t>
  </si>
  <si>
    <t>TL074 (14 pin)</t>
  </si>
  <si>
    <t>511-TL074CN</t>
  </si>
  <si>
    <t>595-RC4558P</t>
  </si>
  <si>
    <t>RC4558 (op amp 8 pin)</t>
  </si>
  <si>
    <t>LF412 (opamp 8 pin)</t>
  </si>
  <si>
    <t>595-LF412CP</t>
  </si>
  <si>
    <t>595-CD4007UBE</t>
  </si>
  <si>
    <t>LM301A (8 pin)</t>
  </si>
  <si>
    <t>511-LM301AN</t>
  </si>
  <si>
    <t>LM13700  (16 pin)</t>
  </si>
  <si>
    <t>500 ohm</t>
  </si>
  <si>
    <t>594-63P503</t>
  </si>
  <si>
    <t>594-63P104</t>
  </si>
  <si>
    <t>5K</t>
  </si>
  <si>
    <t>594-63P502</t>
  </si>
  <si>
    <t>1K</t>
  </si>
  <si>
    <t>594-63P102</t>
  </si>
  <si>
    <t>20K (leads stagger)</t>
  </si>
  <si>
    <t>72-T93YB-20K</t>
  </si>
  <si>
    <t>Rotary Switch</t>
  </si>
  <si>
    <t>Electroswitch</t>
  </si>
  <si>
    <t>506-PKAP70B1/4</t>
  </si>
  <si>
    <t xml:space="preserve">knob for 3-position Switch - Alcoswitch </t>
  </si>
  <si>
    <t>690-C5P0112N-A</t>
  </si>
  <si>
    <t>633-M2042SS1G01-RO</t>
  </si>
  <si>
    <t>4PDT (on - none - on) non-std plain toggle BYPASS</t>
  </si>
  <si>
    <t>DPDT (on - none - on) DIR-PATH-NORM-APF</t>
  </si>
  <si>
    <t>SPDT (on - none - on) SELECT-L, SELECT-R, DIR-PATH-INV, BBD2-INV, RES-ON, RES-LONG, RES-INV</t>
  </si>
  <si>
    <t>CD4049UB (hex inverting buffer 14 pin)</t>
  </si>
  <si>
    <t>512-CD4049UBCN</t>
  </si>
  <si>
    <t>CD4013B (bi D-type flip-flop 14 pin)</t>
  </si>
  <si>
    <t>CD4007UB (14 pin)</t>
  </si>
  <si>
    <t>OPA2134 (op amp 8 pin)</t>
  </si>
  <si>
    <t>595-OPA2134PA</t>
  </si>
  <si>
    <t xml:space="preserve">Semiconductors - </t>
  </si>
  <si>
    <t>ZF10</t>
  </si>
  <si>
    <t>526-NTE110A</t>
  </si>
  <si>
    <t>AA143 Replaced by NTE110A</t>
  </si>
  <si>
    <t>NTE</t>
  </si>
  <si>
    <t>78-1N5240B</t>
  </si>
  <si>
    <t>BC560B PNP</t>
  </si>
  <si>
    <t>512-BC560BTA</t>
  </si>
  <si>
    <t>BF245A</t>
  </si>
  <si>
    <t>512-BF245A</t>
  </si>
  <si>
    <t>10pF</t>
  </si>
  <si>
    <t>581-SR151A100JAR</t>
  </si>
  <si>
    <t>581-SR211A101JAR</t>
  </si>
  <si>
    <t>581-SR211A331JAR</t>
  </si>
  <si>
    <t>100pF or n1 - 5.08 mm spacing</t>
  </si>
  <si>
    <t>330pF or n33 - 5.08 mm spacing</t>
  </si>
  <si>
    <t>3.3nF or 3n3 (.0033uF) (3,300pF) 100V</t>
  </si>
  <si>
    <t>220nF or u22 (.22uF) (220,000pF) 63V</t>
  </si>
  <si>
    <t>470nF or u47 (.47uF) (470,000pF) 100V</t>
  </si>
  <si>
    <t>Radial Electrolytic 35+V (non-polar)</t>
  </si>
  <si>
    <t>140-NPRL50V1.0-RC</t>
  </si>
  <si>
    <t>140-XRL10V100-RC</t>
  </si>
  <si>
    <t xml:space="preserve">   or (substituted 10 volt)</t>
  </si>
  <si>
    <t>100uF 6V (substituted 6.3 volt)</t>
  </si>
  <si>
    <t>647-UVR0J101MDD</t>
  </si>
  <si>
    <t>Nichion</t>
  </si>
  <si>
    <t>Bournes</t>
  </si>
  <si>
    <t>652-4608X-2LF-100K</t>
  </si>
  <si>
    <t>100K SIP 4 independent Rs</t>
  </si>
  <si>
    <t>22K SIP 4 independent Rs</t>
  </si>
  <si>
    <t>652-4608X-2LF-22K</t>
  </si>
  <si>
    <t>Resistor Arrays</t>
  </si>
  <si>
    <t>PRICES AS OF SEPTEMBER 2009 - WHEREAS WE ARE FAIRLY CONFIDENT AS TO THE ACCURACY OF THIS BOM, PLEASE CHECK ALL PARTS AND NUMBERS YOURSELF… WE'VE DONE OUR BEST, BUT CAN'T GUARANTEE PERFECTION.  WE assume a MOTM power implementation.  THANKS.</t>
  </si>
  <si>
    <t>680K ohm</t>
  </si>
  <si>
    <t>271-680K-RC</t>
  </si>
  <si>
    <t>271-2.2M-RC</t>
  </si>
  <si>
    <t>2.2M ohm (2M2)</t>
  </si>
  <si>
    <t>22M ohm</t>
  </si>
  <si>
    <t>10M ohm</t>
  </si>
  <si>
    <t>71-CMF5510M000FKEB</t>
  </si>
  <si>
    <t>71-CMF55-F-22M</t>
  </si>
  <si>
    <t>5 position header</t>
  </si>
  <si>
    <t>5 position connector (red)</t>
  </si>
  <si>
    <t>5 position dust cover</t>
  </si>
  <si>
    <t>Axial Ferrite Beads (in lieu of 10 ohm Rs)</t>
  </si>
  <si>
    <t>LED</t>
  </si>
  <si>
    <t>Lumex</t>
  </si>
  <si>
    <t>696-SSI-LXH387YD</t>
  </si>
  <si>
    <t>Digikey</t>
  </si>
  <si>
    <t>67-1157-ND</t>
  </si>
  <si>
    <t>696-SSI-LXH387ID</t>
  </si>
  <si>
    <t>67-1155-ND</t>
  </si>
  <si>
    <t>696-SSI-LXH387GD</t>
  </si>
  <si>
    <t>67-1156-ND</t>
  </si>
  <si>
    <t>Yellow</t>
  </si>
  <si>
    <t>Red</t>
  </si>
  <si>
    <t>Green</t>
  </si>
  <si>
    <t>1M log (ENV RELEASE)</t>
  </si>
  <si>
    <t>50K log (LFO MOD, ENV MOD, EXT MOD)</t>
  </si>
  <si>
    <t>10K log (BOUNCE)</t>
  </si>
  <si>
    <t>1K lin (TRACKING)</t>
  </si>
  <si>
    <t>Newark</t>
  </si>
  <si>
    <t>62K3288</t>
  </si>
  <si>
    <t xml:space="preserve">10K dual gang lin (INPUT, MIX) 51ABD-B28-B15/B15L </t>
  </si>
  <si>
    <t>10K lin (RESONANCE)</t>
  </si>
  <si>
    <t>652-51AAA-B24-A10L</t>
  </si>
  <si>
    <t>652-51AAA-B28-D15L</t>
  </si>
  <si>
    <t xml:space="preserve">   alt 10K lin</t>
  </si>
  <si>
    <t>652-51AAA-B28-A15L</t>
  </si>
  <si>
    <t>652-51AAA-B28-D18L</t>
  </si>
  <si>
    <t>652-51AAA-B24-B18L</t>
  </si>
  <si>
    <t>50K lin (MANUAL SWEEP, FINE TUNE, LFO RATE)</t>
  </si>
  <si>
    <t>note to us: 652-81A1A-B24-D15L ordered 10/15/09</t>
  </si>
  <si>
    <t>note to us: 652-91A1A-B24-A15L ordered 10/15/09</t>
  </si>
  <si>
    <t>(12 Position, 1 Pole) not used in our design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</si>
</sst>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name val="Verdana"/>
      <family val="2"/>
    </font>
    <font>
      <sz val="10"/>
      <color indexed="63"/>
      <name val="Verdana"/>
      <family val="2"/>
    </font>
    <font>
      <sz val="10"/>
      <color indexed="63"/>
      <name val="Arial"/>
      <family val="2"/>
    </font>
    <font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3" fillId="0" borderId="0" xfId="20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9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0" fillId="4" borderId="0" xfId="0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/>
    </xf>
    <xf numFmtId="168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8" fontId="0" fillId="0" borderId="0" xfId="0" applyNumberFormat="1" applyAlignment="1">
      <alignment/>
    </xf>
    <xf numFmtId="3" fontId="0" fillId="5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3" fillId="0" borderId="0" xfId="20" applyFill="1" applyAlignment="1">
      <alignment wrapText="1"/>
    </xf>
    <xf numFmtId="0" fontId="2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0" fillId="4" borderId="0" xfId="0" applyNumberForma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0" fillId="5" borderId="0" xfId="0" applyNumberFormat="1" applyFill="1" applyAlignment="1">
      <alignment/>
    </xf>
    <xf numFmtId="0" fontId="0" fillId="3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/>
    </xf>
    <xf numFmtId="0" fontId="0" fillId="3" borderId="0" xfId="0" applyFont="1" applyFill="1" applyAlignment="1">
      <alignment/>
    </xf>
    <xf numFmtId="0" fontId="8" fillId="0" borderId="0" xfId="0" applyFont="1" applyAlignment="1">
      <alignment horizontal="left" indent="2"/>
    </xf>
    <xf numFmtId="0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8" fontId="0" fillId="0" borderId="0" xfId="0" applyNumberForma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Alignment="1">
      <alignment/>
    </xf>
    <xf numFmtId="9" fontId="0" fillId="6" borderId="0" xfId="0" applyNumberFormat="1" applyFont="1" applyFill="1" applyAlignment="1">
      <alignment horizontal="left"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wrapText="1"/>
    </xf>
    <xf numFmtId="0" fontId="0" fillId="7" borderId="0" xfId="0" applyFill="1" applyAlignment="1">
      <alignment/>
    </xf>
    <xf numFmtId="0" fontId="0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166</xdr:row>
      <xdr:rowOff>0</xdr:rowOff>
    </xdr:from>
    <xdr:to>
      <xdr:col>3</xdr:col>
      <xdr:colOff>9525</xdr:colOff>
      <xdr:row>166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575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9525</xdr:colOff>
      <xdr:row>198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185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1202.pdf" TargetMode="External" /><Relationship Id="rId2" Type="http://schemas.openxmlformats.org/officeDocument/2006/relationships/hyperlink" Target="http://www.mouser.com/search/ProductDetail.aspx?R=140-XRL35V1.0-RCvirtualkey21980000virtualkey140-XRL35V1.0-RC" TargetMode="External" /><Relationship Id="rId3" Type="http://schemas.openxmlformats.org/officeDocument/2006/relationships/hyperlink" Target="http://www.mouser.com/search/productdetail.aspx?R=147-75-101-RCvirtualkey21980000virtualkey147-75-101-RC" TargetMode="External" /><Relationship Id="rId4" Type="http://schemas.openxmlformats.org/officeDocument/2006/relationships/hyperlink" Target="http://www.mouser.com/search/ProductDetail.aspx?R=BQ014D0103J--virtualkey58110000virtualkey581-BQ014D0103J" TargetMode="External" /><Relationship Id="rId5" Type="http://schemas.openxmlformats.org/officeDocument/2006/relationships/hyperlink" Target="http://www.mouser.com/search/ProductDetail.aspx?R=CMF5522M000FKBFvirtualkey61300000virtualkey71-CMF55-F-22M" TargetMode="External" /><Relationship Id="rId6" Type="http://schemas.openxmlformats.org/officeDocument/2006/relationships/hyperlink" Target="http://www.mouser.com/search/ProductDetail.aspx?R=115-93-308-41-003000virtualkey57510000virtualkey575-393308" TargetMode="External" /><Relationship Id="rId7" Type="http://schemas.openxmlformats.org/officeDocument/2006/relationships/hyperlink" Target="http://www.mouser.com/search/ProductDetail.aspx?R=271-1.0M-RCvirtualkey21980000virtualkey271-1.0M-RC" TargetMode="External" /><Relationship Id="rId8" Type="http://schemas.openxmlformats.org/officeDocument/2006/relationships/hyperlink" Target="http://www.mouser.com/search/ProductDetail.aspx?R=T350G106K035ATvirtualkey64600000virtualkey80-T350G106K035AT" TargetMode="External" /><Relationship Id="rId9" Type="http://schemas.openxmlformats.org/officeDocument/2006/relationships/hyperlink" Target="http://www.mouser.com/search/ProductDetail.aspx?R=271-10-RCvirtualkey21980000virtualkey271-10-RC" TargetMode="External" /><Relationship Id="rId10" Type="http://schemas.openxmlformats.org/officeDocument/2006/relationships/hyperlink" Target="http://www.mouser.com/search/ProductDetail.aspx?R=271-150K-RCvirtualkey21980000virtualkey271-150K-RC" TargetMode="External" /><Relationship Id="rId11" Type="http://schemas.openxmlformats.org/officeDocument/2006/relationships/hyperlink" Target="http://www.mouser.com/search/ProductDetail.aspx?R=T350G106K035ATvirtualkey64600000virtualkey80-T350G106K035AT" TargetMode="External" /><Relationship Id="rId12" Type="http://schemas.openxmlformats.org/officeDocument/2006/relationships/hyperlink" Target="http://www.mouser.com/search/ProductDetail.aspx?R=BQ074D0474J--virtualkey58110000virtualkey581-BQ074D0474J" TargetMode="External" /><Relationship Id="rId13" Type="http://schemas.openxmlformats.org/officeDocument/2006/relationships/hyperlink" Target="http://www.mouser.com/search/ProductDetail.aspx?R=BQ074D0474J--virtualkey58110000virtualkey581-BQ074D0474J" TargetMode="External" /><Relationship Id="rId14" Type="http://schemas.openxmlformats.org/officeDocument/2006/relationships/hyperlink" Target="http://www.mouser.com/search/ProductDetail.aspx?R=BQ014D0153J--virtualkey58110000virtualkey581-BQ014D0153J" TargetMode="External" /><Relationship Id="rId15" Type="http://schemas.openxmlformats.org/officeDocument/2006/relationships/hyperlink" Target="http://www.mouser.com/search/ProductDetail.aspx?R=BQ074D0474J--virtualkey58110000virtualkey581-BQ074D0474J" TargetMode="External" /><Relationship Id="rId16" Type="http://schemas.openxmlformats.org/officeDocument/2006/relationships/hyperlink" Target="http://www.mouser.com/search/ProductDetail.aspx?R=BQ014D0224J--virtualkey58110000virtualkey581-BQ014D0224J" TargetMode="External" /><Relationship Id="rId17" Type="http://schemas.openxmlformats.org/officeDocument/2006/relationships/hyperlink" Target="http://www.mouser.com/search/ProductDetail.aspx?R=T350G106K035ATvirtualkey64600000virtualkey80-T350G106K035AT" TargetMode="External" /><Relationship Id="rId18" Type="http://schemas.openxmlformats.org/officeDocument/2006/relationships/hyperlink" Target="http://www.mouser.com/search/ProductDetail.aspx?R=1N4148virtualkey61350000virtualkey78-1N4148" TargetMode="External" /><Relationship Id="rId19" Type="http://schemas.openxmlformats.org/officeDocument/2006/relationships/hyperlink" Target="http://www.mouser.com/search/ProductDetail.aspx?R=CMF5522M000FKBFvirtualkey61300000virtualkey71-CMF55-F-22M" TargetMode="External" /><Relationship Id="rId20" Type="http://schemas.openxmlformats.org/officeDocument/2006/relationships/hyperlink" Target="http://www.mouser.com/search/ProductDetail.aspx?R=RPE5C1H330J2P1Z03Bvirtualkey64800000virtualkey81-RPE5C1H330J2P1Z03" TargetMode="External" /><Relationship Id="rId21" Type="http://schemas.openxmlformats.org/officeDocument/2006/relationships/hyperlink" Target="http://www.mouser.com/search/ProductDetail.aspx?R=271-27K-RCvirtualkey21980000virtualkey271-27K-RC" TargetMode="External" /><Relationship Id="rId22" Type="http://schemas.openxmlformats.org/officeDocument/2006/relationships/hyperlink" Target="http://www.mouser.com/search/ProductDetail.aspx?R=271-27K-RCvirtualkey21980000virtualkey271-27K-RC" TargetMode="External" /><Relationship Id="rId23" Type="http://schemas.openxmlformats.org/officeDocument/2006/relationships/hyperlink" Target="http://www.mouser.com/search/ProductDetail.aspx?R=115-93-308-41-003000virtualkey57510000virtualkey575-393308" TargetMode="External" /><Relationship Id="rId24" Type="http://schemas.openxmlformats.org/officeDocument/2006/relationships/hyperlink" Target="http://www.mouser.com/search/ProductDetail.aspx?R=271-1.0M-RCvirtualkey21980000virtualkey271-1.0M-RC" TargetMode="External" /><Relationship Id="rId25" Type="http://schemas.openxmlformats.org/officeDocument/2006/relationships/hyperlink" Target="http://www.mouser.com/search/ProductDetail.aspx?R=271-100K-RCvirtualkey21980000virtualkey271-100K-RC" TargetMode="External" /><Relationship Id="rId26" Type="http://schemas.openxmlformats.org/officeDocument/2006/relationships/hyperlink" Target="http://www.mouser.com/search/ProductDetail.aspx?R=271-100-RCvirtualkey21980000virtualkey271-100-RC" TargetMode="External" /><Relationship Id="rId27" Type="http://schemas.openxmlformats.org/officeDocument/2006/relationships/hyperlink" Target="http://www.mouser.com/search/ProductDetail.aspx?R=271-330-RCvirtualkey21980000virtualkey271-330-RC" TargetMode="External" /><Relationship Id="rId28" Type="http://schemas.openxmlformats.org/officeDocument/2006/relationships/hyperlink" Target="http://www.mouser.com/search/ProductDetail.aspx?R=271-470-RCvirtualkey21980000virtualkey271-470-RC" TargetMode="External" /><Relationship Id="rId29" Type="http://schemas.openxmlformats.org/officeDocument/2006/relationships/hyperlink" Target="http://www.mouser.com/search/ProductDetail.aspx?R=271-620-RCvirtualkey21980000virtualkey271-620-RC" TargetMode="External" /><Relationship Id="rId30" Type="http://schemas.openxmlformats.org/officeDocument/2006/relationships/hyperlink" Target="http://www.mouser.com/search/ProductDetail.aspx?R=271-620-RCvirtualkey21980000virtualkey271-620-RC" TargetMode="External" /><Relationship Id="rId31" Type="http://schemas.openxmlformats.org/officeDocument/2006/relationships/hyperlink" Target="http://www.mouser.com/search/ProductDetail.aspx?R=271-220K-RCvirtualkey21980000virtualkey271-220K-RC" TargetMode="External" /><Relationship Id="rId32" Type="http://schemas.openxmlformats.org/officeDocument/2006/relationships/hyperlink" Target="http://www.mouser.com/search/ProductDetail.aspx?R=271-470K-RCvirtualkey21980000virtualkey271-470K-RC" TargetMode="External" /><Relationship Id="rId33" Type="http://schemas.openxmlformats.org/officeDocument/2006/relationships/hyperlink" Target="http://www.mouser.com/search/ProductDetail.aspx?R=CMF5522M000FKBFvirtualkey61300000virtualkey71-CMF55-F-22M" TargetMode="External" /><Relationship Id="rId34" Type="http://schemas.openxmlformats.org/officeDocument/2006/relationships/hyperlink" Target="http://www.mouser.com/search/ProductDetail.aspx?R=RPE5C1H330J2P1Z03Bvirtualkey64800000virtualkey81-RPE5C1H330J2P1Z03" TargetMode="External" /><Relationship Id="rId35" Type="http://schemas.openxmlformats.org/officeDocument/2006/relationships/hyperlink" Target="http://www.mouser.com/search/ProductDetail.aspx?R=BQ014D0224J--virtualkey58110000virtualkey581-BQ014D0224J" TargetMode="External" /><Relationship Id="rId36" Type="http://schemas.openxmlformats.org/officeDocument/2006/relationships/hyperlink" Target="http://www.mouser.com/search/ProductDetail.aspx?R=271-560-RCvirtualkey21980000virtualkey271-560-RC" TargetMode="External" /><Relationship Id="rId37" Type="http://schemas.openxmlformats.org/officeDocument/2006/relationships/hyperlink" Target="http://www.mouser.com/search/ProductDetail.aspx?R=C0805C104J5RACTUvirtualkey64600000virtualkey80-C0805C104J5R" TargetMode="External" /><Relationship Id="rId38" Type="http://schemas.openxmlformats.org/officeDocument/2006/relationships/hyperlink" Target="http://www.web-tronics.com/ca3046.html" TargetMode="External" /><Relationship Id="rId39" Type="http://schemas.openxmlformats.org/officeDocument/2006/relationships/hyperlink" Target="http://www.mouser.com/search/ProductDetail.aspx?R=115-93-308-41-003000virtualkey57510000virtualkey575-393308" TargetMode="External" /><Relationship Id="rId40" Type="http://schemas.openxmlformats.org/officeDocument/2006/relationships/hyperlink" Target="http://www.mouser.com/search/ProductDetail.aspx?R=271-27K-RCvirtualkey21980000virtualkey271-27K-RC" TargetMode="External" /><Relationship Id="rId41" Type="http://schemas.openxmlformats.org/officeDocument/2006/relationships/hyperlink" Target="http://www.mouser.com/search/ProductDetail.aspx?R=271-10-RCvirtualkey21980000virtualkey271-10-RC" TargetMode="External" /><Relationship Id="rId42" Type="http://schemas.openxmlformats.org/officeDocument/2006/relationships/hyperlink" Target="http://www.mouser.com/search/ProductDetail.aspx?R=271-100K-RCvirtualkey21980000virtualkey271-100K-RC" TargetMode="External" /><Relationship Id="rId43" Type="http://schemas.openxmlformats.org/officeDocument/2006/relationships/hyperlink" Target="http://www.mouser.com/search/ProductDetail.aspx?R=RPE5C1H100J2P1Z03Bvirtualkey64800000virtualkey81-RPE5C1H100J2P1Z03" TargetMode="External" /><Relationship Id="rId44" Type="http://schemas.openxmlformats.org/officeDocument/2006/relationships/hyperlink" Target="http://www.mouser.com/search/ProductDetail.aspx?R=271-100K-RCvirtualkey21980000virtualkey271-100K-RC" TargetMode="External" /><Relationship Id="rId45" Type="http://schemas.openxmlformats.org/officeDocument/2006/relationships/hyperlink" Target="http://www.mouser.com/search/ProductDetail.aspx?R=CMF5522M000FKBFvirtualkey61300000virtualkey71-CMF55-F-22M" TargetMode="External" /><Relationship Id="rId46" Type="http://schemas.openxmlformats.org/officeDocument/2006/relationships/hyperlink" Target="http://www.mouser.com/search/ProductDetail.aspx?R=CMF5522M000FKBFvirtualkey61300000virtualkey71-CMF55-F-22M" TargetMode="External" /><Relationship Id="rId47" Type="http://schemas.openxmlformats.org/officeDocument/2006/relationships/hyperlink" Target="http://www.mouser.com/search/ProductDetail.aspx?R=CMF5522M000FKBFvirtualkey61300000virtualkey71-CMF55-F-22M" TargetMode="External" /><Relationship Id="rId48" Type="http://schemas.openxmlformats.org/officeDocument/2006/relationships/hyperlink" Target="http://www.mouser.com/search/ProductDetail.aspx?R=271-100K-RCvirtualkey21980000virtualkey271-100K-RC" TargetMode="External" /><Relationship Id="rId49" Type="http://schemas.openxmlformats.org/officeDocument/2006/relationships/hyperlink" Target="http://www.mouser.com/search/ProductDetail.aspx?R=CMF5522M000FKBFvirtualkey61300000virtualkey71-CMF55-F-22M" TargetMode="External" /><Relationship Id="rId50" Type="http://schemas.openxmlformats.org/officeDocument/2006/relationships/hyperlink" Target="http://www.mouser.com/search/ProductDetail.aspx?R=271-100K-RCvirtualkey21980000virtualkey271-100K-RC" TargetMode="External" /><Relationship Id="rId51" Type="http://schemas.openxmlformats.org/officeDocument/2006/relationships/hyperlink" Target="http://www.web-tronics.com/ca3046.html" TargetMode="External" /><Relationship Id="rId52" Type="http://schemas.openxmlformats.org/officeDocument/2006/relationships/hyperlink" Target="http://www.mouser.com/search/ProductDetail.aspx?R=271-620-RCvirtualkey21980000virtualkey271-620-RC" TargetMode="External" /><Relationship Id="rId53" Type="http://schemas.openxmlformats.org/officeDocument/2006/relationships/hyperlink" Target="http://www.mouser.com/search/ProductDetail.aspx?R=271-620-RCvirtualkey21980000virtualkey271-620-RC" TargetMode="External" /><Relationship Id="rId54" Type="http://schemas.openxmlformats.org/officeDocument/2006/relationships/hyperlink" Target="http://www.mouser.com/search/ProductDetail.aspx?R=271-10-RCvirtualkey21980000virtualkey271-10-RC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9.57421875" style="12" customWidth="1"/>
    <col min="3" max="3" width="23.57421875" style="2" customWidth="1"/>
    <col min="4" max="4" width="22.00390625" style="10" customWidth="1"/>
    <col min="5" max="5" width="8.00390625" style="0" customWidth="1"/>
    <col min="6" max="6" width="6.00390625" style="0" customWidth="1"/>
    <col min="7" max="7" width="8.140625" style="3" customWidth="1"/>
    <col min="8" max="8" width="8.140625" style="54" customWidth="1"/>
    <col min="9" max="9" width="8.140625" style="3" customWidth="1"/>
    <col min="10" max="10" width="52.57421875" style="8" customWidth="1"/>
    <col min="11" max="16384" width="8.8515625" style="0" customWidth="1"/>
  </cols>
  <sheetData>
    <row r="1" spans="1:10" ht="12">
      <c r="A1" t="s">
        <v>117</v>
      </c>
      <c r="B1" s="12" t="s">
        <v>120</v>
      </c>
      <c r="C1" s="2" t="s">
        <v>51</v>
      </c>
      <c r="D1" s="10" t="s">
        <v>54</v>
      </c>
      <c r="E1" t="s">
        <v>53</v>
      </c>
      <c r="F1" t="s">
        <v>125</v>
      </c>
      <c r="G1" s="3" t="s">
        <v>55</v>
      </c>
      <c r="I1" s="3" t="s">
        <v>99</v>
      </c>
      <c r="J1" s="8" t="s">
        <v>121</v>
      </c>
    </row>
    <row r="2" ht="12">
      <c r="A2" t="s">
        <v>341</v>
      </c>
    </row>
    <row r="3" spans="1:10" s="14" customFormat="1" ht="12.75">
      <c r="A3" s="25" t="s">
        <v>127</v>
      </c>
      <c r="B3" s="20"/>
      <c r="C3" s="21"/>
      <c r="D3" s="22"/>
      <c r="G3" s="15"/>
      <c r="H3" s="55"/>
      <c r="I3" s="15"/>
      <c r="J3" s="17"/>
    </row>
    <row r="4" spans="1:10" s="14" customFormat="1" ht="12">
      <c r="A4" s="70" t="s">
        <v>194</v>
      </c>
      <c r="B4" s="12" t="s">
        <v>119</v>
      </c>
      <c r="C4" s="2" t="s">
        <v>52</v>
      </c>
      <c r="D4" s="11" t="s">
        <v>195</v>
      </c>
      <c r="E4" s="14">
        <v>1</v>
      </c>
      <c r="F4" s="14">
        <v>1</v>
      </c>
      <c r="G4" s="15">
        <v>0.13</v>
      </c>
      <c r="H4" s="65">
        <v>2</v>
      </c>
      <c r="I4" s="3">
        <f aca="true" t="shared" si="0" ref="I4:I49">PRODUCT(H4,G4)</f>
        <v>0.26</v>
      </c>
      <c r="J4" s="17" t="s">
        <v>163</v>
      </c>
    </row>
    <row r="5" spans="1:10" s="14" customFormat="1" ht="12">
      <c r="A5" s="70" t="s">
        <v>222</v>
      </c>
      <c r="B5" s="12" t="s">
        <v>119</v>
      </c>
      <c r="C5" s="2" t="s">
        <v>52</v>
      </c>
      <c r="D5" s="11" t="s">
        <v>223</v>
      </c>
      <c r="E5" s="14">
        <v>1</v>
      </c>
      <c r="F5" s="14">
        <v>1</v>
      </c>
      <c r="G5" s="15">
        <v>0.13</v>
      </c>
      <c r="H5" s="65">
        <v>1</v>
      </c>
      <c r="I5" s="3">
        <f t="shared" si="0"/>
        <v>0.13</v>
      </c>
      <c r="J5" s="17" t="s">
        <v>163</v>
      </c>
    </row>
    <row r="6" spans="1:10" s="14" customFormat="1" ht="12">
      <c r="A6" s="70" t="s">
        <v>214</v>
      </c>
      <c r="B6" s="12" t="s">
        <v>119</v>
      </c>
      <c r="C6" s="2" t="s">
        <v>52</v>
      </c>
      <c r="D6" s="11" t="s">
        <v>215</v>
      </c>
      <c r="E6" s="14">
        <v>1</v>
      </c>
      <c r="F6" s="14">
        <v>1</v>
      </c>
      <c r="G6" s="15">
        <v>0.13</v>
      </c>
      <c r="H6" s="65">
        <v>1</v>
      </c>
      <c r="I6" s="3">
        <f t="shared" si="0"/>
        <v>0.13</v>
      </c>
      <c r="J6" s="17" t="s">
        <v>163</v>
      </c>
    </row>
    <row r="7" spans="1:10" s="14" customFormat="1" ht="12">
      <c r="A7" s="70" t="s">
        <v>196</v>
      </c>
      <c r="B7" s="12" t="s">
        <v>119</v>
      </c>
      <c r="C7" s="2" t="s">
        <v>52</v>
      </c>
      <c r="D7" s="11" t="s">
        <v>197</v>
      </c>
      <c r="E7" s="14">
        <v>1</v>
      </c>
      <c r="F7" s="14">
        <v>1</v>
      </c>
      <c r="G7" s="15">
        <v>0.13</v>
      </c>
      <c r="H7" s="65">
        <v>1</v>
      </c>
      <c r="I7" s="3">
        <f t="shared" si="0"/>
        <v>0.13</v>
      </c>
      <c r="J7" s="17" t="s">
        <v>163</v>
      </c>
    </row>
    <row r="8" spans="1:10" s="14" customFormat="1" ht="12">
      <c r="A8" s="70" t="s">
        <v>220</v>
      </c>
      <c r="B8" s="12" t="s">
        <v>119</v>
      </c>
      <c r="C8" s="2" t="s">
        <v>52</v>
      </c>
      <c r="D8" s="11" t="s">
        <v>221</v>
      </c>
      <c r="E8" s="14">
        <v>1</v>
      </c>
      <c r="F8" s="14">
        <v>1</v>
      </c>
      <c r="G8" s="15">
        <v>0.13</v>
      </c>
      <c r="H8" s="65">
        <v>2</v>
      </c>
      <c r="I8" s="3">
        <f t="shared" si="0"/>
        <v>0.26</v>
      </c>
      <c r="J8" s="17" t="s">
        <v>163</v>
      </c>
    </row>
    <row r="9" spans="1:10" s="14" customFormat="1" ht="12">
      <c r="A9" s="70" t="s">
        <v>198</v>
      </c>
      <c r="B9" s="12" t="s">
        <v>119</v>
      </c>
      <c r="C9" s="2" t="s">
        <v>52</v>
      </c>
      <c r="D9" s="11" t="s">
        <v>199</v>
      </c>
      <c r="E9" s="14">
        <v>1</v>
      </c>
      <c r="F9" s="14">
        <v>1</v>
      </c>
      <c r="G9" s="15">
        <v>0.13</v>
      </c>
      <c r="H9" s="65">
        <v>1</v>
      </c>
      <c r="I9" s="3">
        <f t="shared" si="0"/>
        <v>0.13</v>
      </c>
      <c r="J9" s="17" t="s">
        <v>163</v>
      </c>
    </row>
    <row r="10" spans="1:10" ht="12">
      <c r="A10" s="71" t="s">
        <v>118</v>
      </c>
      <c r="B10" s="12" t="s">
        <v>119</v>
      </c>
      <c r="C10" s="2" t="s">
        <v>52</v>
      </c>
      <c r="D10" s="11" t="s">
        <v>124</v>
      </c>
      <c r="E10">
        <v>1</v>
      </c>
      <c r="F10">
        <v>1</v>
      </c>
      <c r="G10" s="15">
        <v>0.13</v>
      </c>
      <c r="H10" s="65">
        <v>5</v>
      </c>
      <c r="I10" s="3">
        <f t="shared" si="0"/>
        <v>0.65</v>
      </c>
      <c r="J10" s="17" t="s">
        <v>163</v>
      </c>
    </row>
    <row r="11" spans="1:10" ht="12">
      <c r="A11" s="71" t="s">
        <v>216</v>
      </c>
      <c r="B11" s="12" t="s">
        <v>119</v>
      </c>
      <c r="C11" s="2" t="s">
        <v>52</v>
      </c>
      <c r="D11" s="11" t="s">
        <v>217</v>
      </c>
      <c r="E11" s="14">
        <v>1</v>
      </c>
      <c r="F11" s="14">
        <v>1</v>
      </c>
      <c r="G11" s="15">
        <v>0.13</v>
      </c>
      <c r="H11" s="65">
        <v>2</v>
      </c>
      <c r="I11" s="3">
        <f t="shared" si="0"/>
        <v>0.26</v>
      </c>
      <c r="J11" s="17" t="s">
        <v>163</v>
      </c>
    </row>
    <row r="12" spans="1:10" ht="12">
      <c r="A12" s="71" t="s">
        <v>5</v>
      </c>
      <c r="B12" s="12" t="s">
        <v>119</v>
      </c>
      <c r="C12" s="2" t="s">
        <v>52</v>
      </c>
      <c r="D12" s="11" t="s">
        <v>6</v>
      </c>
      <c r="E12">
        <v>1</v>
      </c>
      <c r="F12">
        <v>1</v>
      </c>
      <c r="G12" s="15">
        <v>0.13</v>
      </c>
      <c r="H12" s="65">
        <v>1</v>
      </c>
      <c r="I12" s="3">
        <f t="shared" si="0"/>
        <v>0.13</v>
      </c>
      <c r="J12" s="17" t="s">
        <v>163</v>
      </c>
    </row>
    <row r="13" spans="1:10" ht="12">
      <c r="A13" s="71" t="s">
        <v>200</v>
      </c>
      <c r="B13" s="12" t="s">
        <v>119</v>
      </c>
      <c r="C13" s="2" t="s">
        <v>52</v>
      </c>
      <c r="D13" s="11" t="s">
        <v>201</v>
      </c>
      <c r="E13" s="14">
        <v>1</v>
      </c>
      <c r="F13" s="14">
        <v>1</v>
      </c>
      <c r="G13" s="15">
        <v>0.13</v>
      </c>
      <c r="H13" s="65">
        <v>1</v>
      </c>
      <c r="I13" s="3">
        <f t="shared" si="0"/>
        <v>0.13</v>
      </c>
      <c r="J13" s="17" t="s">
        <v>163</v>
      </c>
    </row>
    <row r="14" spans="1:10" ht="12">
      <c r="A14" s="71" t="s">
        <v>164</v>
      </c>
      <c r="B14" s="12" t="s">
        <v>119</v>
      </c>
      <c r="C14" s="2" t="s">
        <v>52</v>
      </c>
      <c r="D14" s="11" t="s">
        <v>165</v>
      </c>
      <c r="E14" s="14">
        <v>1</v>
      </c>
      <c r="F14" s="14">
        <v>1</v>
      </c>
      <c r="G14" s="15">
        <v>0.13</v>
      </c>
      <c r="H14" s="65">
        <v>1</v>
      </c>
      <c r="I14" s="3">
        <f t="shared" si="0"/>
        <v>0.13</v>
      </c>
      <c r="J14" s="17" t="s">
        <v>163</v>
      </c>
    </row>
    <row r="15" spans="1:10" ht="12">
      <c r="A15" s="71" t="s">
        <v>28</v>
      </c>
      <c r="B15" s="12" t="s">
        <v>119</v>
      </c>
      <c r="C15" s="2" t="s">
        <v>52</v>
      </c>
      <c r="D15" s="11" t="s">
        <v>33</v>
      </c>
      <c r="E15">
        <v>1</v>
      </c>
      <c r="F15">
        <v>1</v>
      </c>
      <c r="G15" s="15">
        <v>0.13</v>
      </c>
      <c r="H15" s="65">
        <v>1</v>
      </c>
      <c r="I15" s="3">
        <f t="shared" si="0"/>
        <v>0.13</v>
      </c>
      <c r="J15" s="17" t="s">
        <v>163</v>
      </c>
    </row>
    <row r="16" spans="1:10" ht="12">
      <c r="A16" s="71" t="s">
        <v>226</v>
      </c>
      <c r="B16" s="12" t="s">
        <v>119</v>
      </c>
      <c r="C16" s="2" t="s">
        <v>52</v>
      </c>
      <c r="D16" s="11" t="s">
        <v>227</v>
      </c>
      <c r="E16">
        <v>1</v>
      </c>
      <c r="F16">
        <v>1</v>
      </c>
      <c r="G16" s="15">
        <v>0.13</v>
      </c>
      <c r="H16" s="65">
        <v>3</v>
      </c>
      <c r="I16" s="3">
        <f t="shared" si="0"/>
        <v>0.39</v>
      </c>
      <c r="J16" s="17" t="s">
        <v>163</v>
      </c>
    </row>
    <row r="17" spans="1:10" ht="12">
      <c r="A17" s="71" t="s">
        <v>228</v>
      </c>
      <c r="B17" s="12" t="s">
        <v>119</v>
      </c>
      <c r="C17" s="2" t="s">
        <v>52</v>
      </c>
      <c r="D17" s="11" t="s">
        <v>229</v>
      </c>
      <c r="E17">
        <v>1</v>
      </c>
      <c r="F17">
        <v>1</v>
      </c>
      <c r="G17" s="15">
        <v>0.13</v>
      </c>
      <c r="H17" s="65">
        <v>2</v>
      </c>
      <c r="I17" s="3">
        <f t="shared" si="0"/>
        <v>0.26</v>
      </c>
      <c r="J17" s="17" t="s">
        <v>163</v>
      </c>
    </row>
    <row r="18" spans="1:10" ht="12">
      <c r="A18" s="71" t="s">
        <v>230</v>
      </c>
      <c r="B18" s="12" t="s">
        <v>119</v>
      </c>
      <c r="C18" s="2" t="s">
        <v>52</v>
      </c>
      <c r="D18" s="11" t="s">
        <v>231</v>
      </c>
      <c r="E18">
        <v>1</v>
      </c>
      <c r="F18">
        <v>1</v>
      </c>
      <c r="G18" s="15">
        <v>0.13</v>
      </c>
      <c r="H18" s="65">
        <v>1</v>
      </c>
      <c r="I18" s="3">
        <f t="shared" si="0"/>
        <v>0.13</v>
      </c>
      <c r="J18" s="17" t="s">
        <v>163</v>
      </c>
    </row>
    <row r="19" spans="1:10" ht="12">
      <c r="A19" s="71" t="s">
        <v>29</v>
      </c>
      <c r="B19" s="12" t="s">
        <v>119</v>
      </c>
      <c r="C19" s="2" t="s">
        <v>52</v>
      </c>
      <c r="D19" s="11" t="s">
        <v>34</v>
      </c>
      <c r="E19">
        <v>1</v>
      </c>
      <c r="F19">
        <v>1</v>
      </c>
      <c r="G19" s="15">
        <v>0.13</v>
      </c>
      <c r="H19" s="65">
        <v>14</v>
      </c>
      <c r="I19" s="3">
        <f t="shared" si="0"/>
        <v>1.82</v>
      </c>
      <c r="J19" s="17" t="s">
        <v>163</v>
      </c>
    </row>
    <row r="20" spans="1:10" ht="12">
      <c r="A20" s="71" t="s">
        <v>30</v>
      </c>
      <c r="B20" s="12" t="s">
        <v>119</v>
      </c>
      <c r="C20" s="2" t="s">
        <v>52</v>
      </c>
      <c r="D20" s="11" t="s">
        <v>35</v>
      </c>
      <c r="E20">
        <v>1</v>
      </c>
      <c r="F20">
        <v>1</v>
      </c>
      <c r="G20" s="15">
        <v>0.13</v>
      </c>
      <c r="H20" s="65">
        <v>5</v>
      </c>
      <c r="I20" s="3">
        <f t="shared" si="0"/>
        <v>0.65</v>
      </c>
      <c r="J20" s="17" t="s">
        <v>163</v>
      </c>
    </row>
    <row r="21" spans="1:10" s="14" customFormat="1" ht="12">
      <c r="A21" s="71" t="s">
        <v>166</v>
      </c>
      <c r="B21" s="20" t="s">
        <v>119</v>
      </c>
      <c r="C21" s="21" t="s">
        <v>52</v>
      </c>
      <c r="D21" s="11" t="s">
        <v>167</v>
      </c>
      <c r="E21" s="14">
        <v>1</v>
      </c>
      <c r="F21" s="14">
        <v>1</v>
      </c>
      <c r="G21" s="15">
        <v>0.13</v>
      </c>
      <c r="H21" s="65">
        <v>1</v>
      </c>
      <c r="I21" s="3">
        <f t="shared" si="0"/>
        <v>0.13</v>
      </c>
      <c r="J21" s="17" t="s">
        <v>163</v>
      </c>
    </row>
    <row r="22" spans="1:10" s="14" customFormat="1" ht="12">
      <c r="A22" s="71" t="s">
        <v>204</v>
      </c>
      <c r="B22" s="20" t="s">
        <v>119</v>
      </c>
      <c r="C22" s="21" t="s">
        <v>52</v>
      </c>
      <c r="D22" s="11" t="s">
        <v>205</v>
      </c>
      <c r="E22" s="14">
        <v>1</v>
      </c>
      <c r="F22" s="14">
        <v>1</v>
      </c>
      <c r="G22" s="15">
        <v>0.13</v>
      </c>
      <c r="H22" s="65">
        <v>2</v>
      </c>
      <c r="I22" s="3">
        <f t="shared" si="0"/>
        <v>0.26</v>
      </c>
      <c r="J22" s="17" t="s">
        <v>163</v>
      </c>
    </row>
    <row r="23" spans="1:10" s="14" customFormat="1" ht="12">
      <c r="A23" s="71" t="s">
        <v>210</v>
      </c>
      <c r="B23" s="20" t="s">
        <v>119</v>
      </c>
      <c r="C23" s="21" t="s">
        <v>52</v>
      </c>
      <c r="D23" s="11" t="s">
        <v>211</v>
      </c>
      <c r="E23" s="14">
        <v>1</v>
      </c>
      <c r="F23" s="14">
        <v>1</v>
      </c>
      <c r="G23" s="15">
        <v>0.13</v>
      </c>
      <c r="H23" s="65">
        <v>4</v>
      </c>
      <c r="I23" s="3">
        <f t="shared" si="0"/>
        <v>0.52</v>
      </c>
      <c r="J23" s="17" t="s">
        <v>163</v>
      </c>
    </row>
    <row r="24" spans="1:10" s="14" customFormat="1" ht="12">
      <c r="A24" s="71" t="s">
        <v>207</v>
      </c>
      <c r="B24" s="20" t="s">
        <v>119</v>
      </c>
      <c r="C24" s="21" t="s">
        <v>52</v>
      </c>
      <c r="D24" s="11" t="s">
        <v>208</v>
      </c>
      <c r="E24" s="14">
        <v>1</v>
      </c>
      <c r="F24" s="14">
        <v>1</v>
      </c>
      <c r="G24" s="15">
        <v>0.13</v>
      </c>
      <c r="H24" s="65">
        <v>9</v>
      </c>
      <c r="I24" s="3">
        <f t="shared" si="0"/>
        <v>1.17</v>
      </c>
      <c r="J24" s="17" t="s">
        <v>163</v>
      </c>
    </row>
    <row r="25" spans="1:10" s="14" customFormat="1" ht="12">
      <c r="A25" s="71" t="s">
        <v>224</v>
      </c>
      <c r="B25" s="20" t="s">
        <v>119</v>
      </c>
      <c r="C25" s="21" t="s">
        <v>52</v>
      </c>
      <c r="D25" s="11" t="s">
        <v>225</v>
      </c>
      <c r="E25" s="14">
        <v>1</v>
      </c>
      <c r="F25" s="14">
        <v>1</v>
      </c>
      <c r="G25" s="15">
        <v>0.13</v>
      </c>
      <c r="H25" s="65">
        <v>2</v>
      </c>
      <c r="I25" s="3">
        <f t="shared" si="0"/>
        <v>0.26</v>
      </c>
      <c r="J25" s="17" t="s">
        <v>163</v>
      </c>
    </row>
    <row r="26" spans="1:10" s="14" customFormat="1" ht="12">
      <c r="A26" s="71" t="s">
        <v>202</v>
      </c>
      <c r="B26" s="20" t="s">
        <v>119</v>
      </c>
      <c r="C26" s="21" t="s">
        <v>52</v>
      </c>
      <c r="D26" s="11" t="s">
        <v>203</v>
      </c>
      <c r="E26" s="14">
        <v>1</v>
      </c>
      <c r="F26" s="14">
        <v>1</v>
      </c>
      <c r="G26" s="15">
        <v>0.13</v>
      </c>
      <c r="H26" s="65">
        <v>1</v>
      </c>
      <c r="I26" s="3">
        <f t="shared" si="0"/>
        <v>0.13</v>
      </c>
      <c r="J26" s="17" t="s">
        <v>163</v>
      </c>
    </row>
    <row r="27" spans="1:10" s="14" customFormat="1" ht="12">
      <c r="A27" s="71" t="s">
        <v>218</v>
      </c>
      <c r="B27" s="20" t="s">
        <v>119</v>
      </c>
      <c r="C27" s="21" t="s">
        <v>52</v>
      </c>
      <c r="D27" s="11" t="s">
        <v>219</v>
      </c>
      <c r="E27" s="14">
        <v>1</v>
      </c>
      <c r="F27" s="14">
        <v>1</v>
      </c>
      <c r="G27" s="15">
        <v>0.13</v>
      </c>
      <c r="H27" s="65">
        <v>4</v>
      </c>
      <c r="I27" s="3">
        <f t="shared" si="0"/>
        <v>0.52</v>
      </c>
      <c r="J27" s="17" t="s">
        <v>163</v>
      </c>
    </row>
    <row r="28" spans="1:10" s="14" customFormat="1" ht="12">
      <c r="A28" s="71" t="s">
        <v>168</v>
      </c>
      <c r="B28" s="20" t="s">
        <v>119</v>
      </c>
      <c r="C28" s="21" t="s">
        <v>52</v>
      </c>
      <c r="D28" s="11" t="s">
        <v>169</v>
      </c>
      <c r="E28" s="14">
        <v>1</v>
      </c>
      <c r="F28" s="14">
        <v>1</v>
      </c>
      <c r="G28" s="15">
        <v>0.13</v>
      </c>
      <c r="H28" s="65">
        <v>8</v>
      </c>
      <c r="I28" s="3">
        <f t="shared" si="0"/>
        <v>1.04</v>
      </c>
      <c r="J28" s="17" t="s">
        <v>163</v>
      </c>
    </row>
    <row r="29" spans="1:10" s="14" customFormat="1" ht="12">
      <c r="A29" s="71" t="s">
        <v>170</v>
      </c>
      <c r="B29" s="20" t="s">
        <v>119</v>
      </c>
      <c r="C29" s="21" t="s">
        <v>52</v>
      </c>
      <c r="D29" s="11" t="s">
        <v>171</v>
      </c>
      <c r="E29" s="14">
        <v>1</v>
      </c>
      <c r="F29" s="14">
        <v>1</v>
      </c>
      <c r="G29" s="15">
        <v>0.13</v>
      </c>
      <c r="H29" s="65">
        <v>3</v>
      </c>
      <c r="I29" s="3">
        <f t="shared" si="0"/>
        <v>0.39</v>
      </c>
      <c r="J29" s="17" t="s">
        <v>163</v>
      </c>
    </row>
    <row r="30" spans="1:10" ht="12">
      <c r="A30" s="71" t="s">
        <v>172</v>
      </c>
      <c r="B30" s="12" t="s">
        <v>119</v>
      </c>
      <c r="C30" s="2" t="s">
        <v>52</v>
      </c>
      <c r="D30" s="11" t="s">
        <v>173</v>
      </c>
      <c r="E30" s="14">
        <v>1</v>
      </c>
      <c r="F30" s="14">
        <v>1</v>
      </c>
      <c r="G30" s="15">
        <v>0.13</v>
      </c>
      <c r="H30" s="65">
        <v>2</v>
      </c>
      <c r="I30" s="3">
        <f t="shared" si="0"/>
        <v>0.26</v>
      </c>
      <c r="J30" s="17" t="s">
        <v>163</v>
      </c>
    </row>
    <row r="31" spans="1:10" ht="12">
      <c r="A31" s="71" t="s">
        <v>8</v>
      </c>
      <c r="B31" s="12" t="s">
        <v>119</v>
      </c>
      <c r="C31" s="2" t="s">
        <v>52</v>
      </c>
      <c r="D31" s="11" t="s">
        <v>36</v>
      </c>
      <c r="E31" s="14">
        <v>1</v>
      </c>
      <c r="F31" s="14">
        <v>1</v>
      </c>
      <c r="G31" s="15">
        <v>0.13</v>
      </c>
      <c r="H31" s="65">
        <v>1</v>
      </c>
      <c r="I31" s="3">
        <f t="shared" si="0"/>
        <v>0.13</v>
      </c>
      <c r="J31" s="17" t="s">
        <v>163</v>
      </c>
    </row>
    <row r="32" spans="1:10" ht="12">
      <c r="A32" s="71" t="s">
        <v>49</v>
      </c>
      <c r="B32" s="12" t="s">
        <v>119</v>
      </c>
      <c r="C32" s="2" t="s">
        <v>52</v>
      </c>
      <c r="D32" s="11" t="s">
        <v>126</v>
      </c>
      <c r="E32">
        <v>1</v>
      </c>
      <c r="F32">
        <v>1</v>
      </c>
      <c r="G32" s="15">
        <v>0.13</v>
      </c>
      <c r="H32" s="65">
        <v>20</v>
      </c>
      <c r="I32" s="3">
        <f t="shared" si="0"/>
        <v>2.6</v>
      </c>
      <c r="J32" s="17" t="s">
        <v>163</v>
      </c>
    </row>
    <row r="33" spans="1:10" ht="12">
      <c r="A33" s="71" t="s">
        <v>192</v>
      </c>
      <c r="B33" s="12" t="s">
        <v>119</v>
      </c>
      <c r="C33" s="2" t="s">
        <v>52</v>
      </c>
      <c r="D33" s="11" t="s">
        <v>193</v>
      </c>
      <c r="E33" s="14">
        <v>1</v>
      </c>
      <c r="F33" s="14">
        <v>1</v>
      </c>
      <c r="G33" s="15">
        <v>0.13</v>
      </c>
      <c r="H33" s="65">
        <v>1</v>
      </c>
      <c r="I33" s="3">
        <f t="shared" si="0"/>
        <v>0.13</v>
      </c>
      <c r="J33" s="17" t="s">
        <v>163</v>
      </c>
    </row>
    <row r="34" spans="1:10" ht="12">
      <c r="A34" s="71" t="s">
        <v>50</v>
      </c>
      <c r="B34" s="12" t="s">
        <v>119</v>
      </c>
      <c r="C34" s="2" t="s">
        <v>52</v>
      </c>
      <c r="D34" s="11" t="s">
        <v>39</v>
      </c>
      <c r="E34" s="14">
        <v>1</v>
      </c>
      <c r="F34" s="14">
        <v>1</v>
      </c>
      <c r="G34" s="15">
        <v>0.13</v>
      </c>
      <c r="H34" s="65">
        <v>3</v>
      </c>
      <c r="I34" s="3">
        <f t="shared" si="0"/>
        <v>0.39</v>
      </c>
      <c r="J34" s="17" t="s">
        <v>163</v>
      </c>
    </row>
    <row r="35" spans="1:10" ht="12">
      <c r="A35" s="71" t="s">
        <v>206</v>
      </c>
      <c r="B35" s="12" t="s">
        <v>119</v>
      </c>
      <c r="C35" s="2" t="s">
        <v>52</v>
      </c>
      <c r="D35" s="11" t="s">
        <v>209</v>
      </c>
      <c r="E35" s="14">
        <v>1</v>
      </c>
      <c r="F35" s="14">
        <v>1</v>
      </c>
      <c r="G35" s="15">
        <v>0.13</v>
      </c>
      <c r="H35" s="65">
        <v>1</v>
      </c>
      <c r="I35" s="3">
        <f t="shared" si="0"/>
        <v>0.13</v>
      </c>
      <c r="J35" s="17" t="s">
        <v>163</v>
      </c>
    </row>
    <row r="36" spans="1:10" ht="12">
      <c r="A36" s="71" t="s">
        <v>212</v>
      </c>
      <c r="B36" s="12" t="s">
        <v>119</v>
      </c>
      <c r="C36" s="2" t="s">
        <v>52</v>
      </c>
      <c r="D36" s="11" t="s">
        <v>213</v>
      </c>
      <c r="E36" s="14">
        <v>1</v>
      </c>
      <c r="F36" s="14">
        <v>1</v>
      </c>
      <c r="G36" s="15">
        <v>0.13</v>
      </c>
      <c r="H36" s="65">
        <v>1</v>
      </c>
      <c r="I36" s="3">
        <f t="shared" si="0"/>
        <v>0.13</v>
      </c>
      <c r="J36" s="17" t="s">
        <v>163</v>
      </c>
    </row>
    <row r="37" spans="1:10" ht="12">
      <c r="A37" s="71" t="s">
        <v>185</v>
      </c>
      <c r="B37" s="12" t="s">
        <v>119</v>
      </c>
      <c r="C37" s="2" t="s">
        <v>52</v>
      </c>
      <c r="D37" s="11" t="s">
        <v>184</v>
      </c>
      <c r="E37" s="14">
        <v>1</v>
      </c>
      <c r="F37" s="14">
        <v>1</v>
      </c>
      <c r="G37" s="15">
        <v>0.13</v>
      </c>
      <c r="H37" s="65">
        <v>1</v>
      </c>
      <c r="I37" s="3">
        <f t="shared" si="0"/>
        <v>0.13</v>
      </c>
      <c r="J37" s="17" t="s">
        <v>163</v>
      </c>
    </row>
    <row r="38" spans="1:10" ht="12">
      <c r="A38" s="71" t="s">
        <v>175</v>
      </c>
      <c r="B38" s="12" t="s">
        <v>119</v>
      </c>
      <c r="C38" s="2" t="s">
        <v>52</v>
      </c>
      <c r="D38" s="11" t="s">
        <v>174</v>
      </c>
      <c r="E38" s="14">
        <v>1</v>
      </c>
      <c r="F38" s="14">
        <v>1</v>
      </c>
      <c r="G38" s="15">
        <v>0.13</v>
      </c>
      <c r="H38" s="65">
        <v>2</v>
      </c>
      <c r="I38" s="3">
        <f t="shared" si="0"/>
        <v>0.26</v>
      </c>
      <c r="J38" s="17" t="s">
        <v>163</v>
      </c>
    </row>
    <row r="39" spans="1:10" s="14" customFormat="1" ht="12">
      <c r="A39" s="70" t="s">
        <v>342</v>
      </c>
      <c r="B39" s="12" t="s">
        <v>119</v>
      </c>
      <c r="C39" s="2" t="s">
        <v>52</v>
      </c>
      <c r="D39" s="11" t="s">
        <v>343</v>
      </c>
      <c r="E39" s="14">
        <v>1</v>
      </c>
      <c r="F39" s="14">
        <v>1</v>
      </c>
      <c r="G39" s="15">
        <v>0.13</v>
      </c>
      <c r="H39" s="65">
        <v>1</v>
      </c>
      <c r="I39" s="3">
        <f>PRODUCT(H39,G39)</f>
        <v>0.13</v>
      </c>
      <c r="J39" s="17" t="s">
        <v>163</v>
      </c>
    </row>
    <row r="40" spans="1:10" ht="12">
      <c r="A40" s="71" t="s">
        <v>4</v>
      </c>
      <c r="B40" s="12" t="s">
        <v>119</v>
      </c>
      <c r="C40" s="2" t="s">
        <v>52</v>
      </c>
      <c r="D40" s="11" t="s">
        <v>37</v>
      </c>
      <c r="E40">
        <v>1</v>
      </c>
      <c r="F40">
        <v>1</v>
      </c>
      <c r="G40" s="15">
        <v>0.13</v>
      </c>
      <c r="H40" s="65">
        <v>5</v>
      </c>
      <c r="I40" s="3">
        <f t="shared" si="0"/>
        <v>0.65</v>
      </c>
      <c r="J40" s="17" t="s">
        <v>163</v>
      </c>
    </row>
    <row r="41" spans="1:10" ht="12">
      <c r="A41" s="71" t="s">
        <v>345</v>
      </c>
      <c r="B41" s="12" t="s">
        <v>119</v>
      </c>
      <c r="C41" s="2" t="s">
        <v>235</v>
      </c>
      <c r="D41" s="61" t="s">
        <v>344</v>
      </c>
      <c r="E41">
        <v>1</v>
      </c>
      <c r="F41">
        <v>1</v>
      </c>
      <c r="G41" s="15">
        <v>0.13</v>
      </c>
      <c r="H41" s="65">
        <v>1</v>
      </c>
      <c r="I41" s="3">
        <f>PRODUCT(H41,G41)</f>
        <v>0.13</v>
      </c>
      <c r="J41" s="17"/>
    </row>
    <row r="42" spans="1:10" ht="12">
      <c r="A42" s="71" t="s">
        <v>236</v>
      </c>
      <c r="B42" s="12" t="s">
        <v>119</v>
      </c>
      <c r="C42" s="2" t="s">
        <v>235</v>
      </c>
      <c r="D42" s="61" t="s">
        <v>237</v>
      </c>
      <c r="E42">
        <v>1</v>
      </c>
      <c r="F42">
        <v>1</v>
      </c>
      <c r="G42" s="15">
        <v>0.76</v>
      </c>
      <c r="H42" s="65">
        <v>1</v>
      </c>
      <c r="I42" s="3">
        <f t="shared" si="0"/>
        <v>0.76</v>
      </c>
      <c r="J42" s="17"/>
    </row>
    <row r="43" spans="1:10" ht="12">
      <c r="A43" s="71" t="s">
        <v>347</v>
      </c>
      <c r="B43" s="12" t="s">
        <v>119</v>
      </c>
      <c r="C43" s="2" t="s">
        <v>235</v>
      </c>
      <c r="D43" s="61" t="s">
        <v>348</v>
      </c>
      <c r="E43">
        <v>1</v>
      </c>
      <c r="F43">
        <v>1</v>
      </c>
      <c r="G43" s="15">
        <v>1.06</v>
      </c>
      <c r="H43" s="65">
        <v>3</v>
      </c>
      <c r="I43" s="3">
        <f>PRODUCT(H43,G43)</f>
        <v>3.18</v>
      </c>
      <c r="J43" s="17"/>
    </row>
    <row r="44" spans="1:10" ht="12">
      <c r="A44" s="71" t="s">
        <v>346</v>
      </c>
      <c r="B44" s="12" t="s">
        <v>119</v>
      </c>
      <c r="C44" s="2" t="s">
        <v>235</v>
      </c>
      <c r="D44" s="61" t="s">
        <v>349</v>
      </c>
      <c r="E44">
        <v>1</v>
      </c>
      <c r="F44">
        <v>1</v>
      </c>
      <c r="G44" s="15">
        <v>0.98</v>
      </c>
      <c r="H44" s="65">
        <v>1</v>
      </c>
      <c r="I44" s="3">
        <f>PRODUCT(H44,G44)</f>
        <v>0.98</v>
      </c>
      <c r="J44" s="17"/>
    </row>
    <row r="45" spans="1:10" s="14" customFormat="1" ht="12.75">
      <c r="A45" s="19" t="s">
        <v>340</v>
      </c>
      <c r="B45" s="20"/>
      <c r="C45" s="21"/>
      <c r="D45" s="46"/>
      <c r="G45" s="15"/>
      <c r="H45" s="56"/>
      <c r="I45" s="15"/>
      <c r="J45" s="17"/>
    </row>
    <row r="46" spans="1:13" ht="12">
      <c r="A46" s="71" t="s">
        <v>338</v>
      </c>
      <c r="B46" s="12" t="s">
        <v>119</v>
      </c>
      <c r="C46" s="2" t="s">
        <v>335</v>
      </c>
      <c r="D46" s="61" t="s">
        <v>339</v>
      </c>
      <c r="E46">
        <v>1</v>
      </c>
      <c r="F46">
        <v>1</v>
      </c>
      <c r="G46" s="15">
        <v>0.21</v>
      </c>
      <c r="H46" s="65">
        <v>2</v>
      </c>
      <c r="I46" s="3">
        <f t="shared" si="0"/>
        <v>0.42</v>
      </c>
      <c r="J46" s="17">
        <v>4</v>
      </c>
      <c r="K46" s="39">
        <v>1.52</v>
      </c>
      <c r="L46">
        <v>10</v>
      </c>
      <c r="M46" s="39">
        <v>3.8</v>
      </c>
    </row>
    <row r="47" spans="1:13" ht="12">
      <c r="A47" s="71" t="s">
        <v>337</v>
      </c>
      <c r="B47" s="12" t="s">
        <v>119</v>
      </c>
      <c r="C47" s="2" t="s">
        <v>335</v>
      </c>
      <c r="D47" s="61" t="s">
        <v>336</v>
      </c>
      <c r="E47">
        <v>1</v>
      </c>
      <c r="F47">
        <v>1</v>
      </c>
      <c r="G47" s="15">
        <v>0.21</v>
      </c>
      <c r="H47" s="65">
        <v>2</v>
      </c>
      <c r="I47" s="3">
        <f t="shared" si="0"/>
        <v>0.42</v>
      </c>
      <c r="J47" s="17">
        <v>4</v>
      </c>
      <c r="K47" s="39">
        <v>1.52</v>
      </c>
      <c r="L47">
        <v>10</v>
      </c>
      <c r="M47" s="39">
        <v>3.8</v>
      </c>
    </row>
    <row r="48" spans="1:10" s="14" customFormat="1" ht="12.75">
      <c r="A48" s="19" t="s">
        <v>149</v>
      </c>
      <c r="B48" s="20"/>
      <c r="C48" s="21"/>
      <c r="D48" s="22"/>
      <c r="G48" s="15"/>
      <c r="H48" s="55"/>
      <c r="I48" s="15"/>
      <c r="J48" s="17"/>
    </row>
    <row r="49" spans="1:9" ht="12">
      <c r="A49" s="71" t="s">
        <v>150</v>
      </c>
      <c r="B49" s="12" t="s">
        <v>142</v>
      </c>
      <c r="D49" s="11" t="s">
        <v>151</v>
      </c>
      <c r="E49" s="14">
        <v>1</v>
      </c>
      <c r="F49" s="14">
        <v>1</v>
      </c>
      <c r="G49" s="3">
        <v>2.5</v>
      </c>
      <c r="H49" s="65">
        <v>1</v>
      </c>
      <c r="I49" s="3">
        <f t="shared" si="0"/>
        <v>2.5</v>
      </c>
    </row>
    <row r="50" spans="1:10" s="14" customFormat="1" ht="12">
      <c r="A50" s="30"/>
      <c r="B50" s="20"/>
      <c r="C50" s="21"/>
      <c r="D50" s="26"/>
      <c r="G50" s="15"/>
      <c r="H50" s="55"/>
      <c r="I50" s="15"/>
      <c r="J50" s="17"/>
    </row>
    <row r="51" spans="1:10" s="27" customFormat="1" ht="12">
      <c r="A51" s="31" t="s">
        <v>101</v>
      </c>
      <c r="B51" s="33"/>
      <c r="C51" s="34"/>
      <c r="D51" s="35"/>
      <c r="G51" s="36"/>
      <c r="H51" s="48"/>
      <c r="I51" s="36">
        <f>SUM(I3:I50)</f>
        <v>23.47000000000001</v>
      </c>
      <c r="J51" s="37"/>
    </row>
    <row r="52" spans="1:10" s="27" customFormat="1" ht="12">
      <c r="A52" s="31" t="s">
        <v>102</v>
      </c>
      <c r="B52" s="33"/>
      <c r="C52" s="34"/>
      <c r="D52" s="38"/>
      <c r="G52" s="36"/>
      <c r="H52" s="48"/>
      <c r="I52" s="36">
        <f>SUM(I51)</f>
        <v>23.47000000000001</v>
      </c>
      <c r="J52" s="37"/>
    </row>
    <row r="53" spans="1:10" s="14" customFormat="1" ht="12">
      <c r="A53" s="30"/>
      <c r="B53" s="20"/>
      <c r="C53" s="21"/>
      <c r="D53" s="22"/>
      <c r="G53" s="15"/>
      <c r="H53" s="55"/>
      <c r="I53" s="15"/>
      <c r="J53" s="17"/>
    </row>
    <row r="54" spans="1:10" s="5" customFormat="1" ht="12.75">
      <c r="A54" s="4" t="s">
        <v>61</v>
      </c>
      <c r="B54" s="13"/>
      <c r="C54" s="6"/>
      <c r="D54" s="11"/>
      <c r="G54" s="7"/>
      <c r="H54" s="57"/>
      <c r="I54" s="7"/>
      <c r="J54" s="9"/>
    </row>
    <row r="55" spans="1:10" s="14" customFormat="1" ht="12.75">
      <c r="A55" s="19" t="s">
        <v>153</v>
      </c>
      <c r="B55" s="20"/>
      <c r="C55" s="21"/>
      <c r="D55" s="22"/>
      <c r="G55" s="15"/>
      <c r="H55" s="55"/>
      <c r="I55" s="15"/>
      <c r="J55" s="17"/>
    </row>
    <row r="56" spans="1:10" s="14" customFormat="1" ht="12">
      <c r="A56" s="72" t="s">
        <v>152</v>
      </c>
      <c r="B56" s="20" t="s">
        <v>119</v>
      </c>
      <c r="C56" s="21" t="s">
        <v>52</v>
      </c>
      <c r="D56" s="11" t="s">
        <v>155</v>
      </c>
      <c r="E56">
        <v>1</v>
      </c>
      <c r="F56">
        <v>1</v>
      </c>
      <c r="G56" s="3">
        <v>0.06</v>
      </c>
      <c r="H56" s="65">
        <v>4</v>
      </c>
      <c r="I56" s="3">
        <f aca="true" t="shared" si="1" ref="I56:I62">PRODUCT(H56,G56)</f>
        <v>0.24</v>
      </c>
      <c r="J56" s="17"/>
    </row>
    <row r="57" spans="1:10" s="14" customFormat="1" ht="12">
      <c r="A57" s="72" t="s">
        <v>259</v>
      </c>
      <c r="B57" s="20" t="s">
        <v>119</v>
      </c>
      <c r="C57" s="21" t="s">
        <v>52</v>
      </c>
      <c r="D57" s="11" t="s">
        <v>260</v>
      </c>
      <c r="E57">
        <v>1</v>
      </c>
      <c r="F57">
        <v>1</v>
      </c>
      <c r="G57" s="3">
        <v>0.06</v>
      </c>
      <c r="H57" s="65">
        <v>1</v>
      </c>
      <c r="I57" s="3">
        <f t="shared" si="1"/>
        <v>0.06</v>
      </c>
      <c r="J57" s="17"/>
    </row>
    <row r="58" spans="1:10" s="14" customFormat="1" ht="12">
      <c r="A58" s="71" t="s">
        <v>257</v>
      </c>
      <c r="B58" s="20" t="s">
        <v>119</v>
      </c>
      <c r="C58" s="21" t="s">
        <v>52</v>
      </c>
      <c r="D58" s="11" t="s">
        <v>258</v>
      </c>
      <c r="E58">
        <v>1</v>
      </c>
      <c r="F58">
        <v>1</v>
      </c>
      <c r="G58" s="3">
        <v>0.06</v>
      </c>
      <c r="H58" s="65">
        <v>6</v>
      </c>
      <c r="I58" s="3">
        <f t="shared" si="1"/>
        <v>0.36</v>
      </c>
      <c r="J58" s="17"/>
    </row>
    <row r="59" spans="1:10" s="14" customFormat="1" ht="12">
      <c r="A59" s="71" t="s">
        <v>56</v>
      </c>
      <c r="B59" s="20" t="s">
        <v>119</v>
      </c>
      <c r="C59" s="21" t="s">
        <v>52</v>
      </c>
      <c r="D59" s="11" t="s">
        <v>154</v>
      </c>
      <c r="E59">
        <v>1</v>
      </c>
      <c r="F59">
        <v>1</v>
      </c>
      <c r="G59" s="3">
        <v>0.06</v>
      </c>
      <c r="H59" s="65">
        <v>3</v>
      </c>
      <c r="I59" s="3">
        <f t="shared" si="1"/>
        <v>0.18</v>
      </c>
      <c r="J59" s="17"/>
    </row>
    <row r="60" spans="1:10" s="14" customFormat="1" ht="12">
      <c r="A60" s="71" t="s">
        <v>332</v>
      </c>
      <c r="B60" s="20" t="s">
        <v>119</v>
      </c>
      <c r="C60" s="21" t="s">
        <v>334</v>
      </c>
      <c r="D60" s="61" t="s">
        <v>333</v>
      </c>
      <c r="E60">
        <v>1</v>
      </c>
      <c r="F60">
        <v>1</v>
      </c>
      <c r="G60" s="3">
        <v>0.18</v>
      </c>
      <c r="H60" s="65">
        <v>3</v>
      </c>
      <c r="I60" s="3">
        <f t="shared" si="1"/>
        <v>0.54</v>
      </c>
      <c r="J60" s="17"/>
    </row>
    <row r="61" spans="1:10" s="14" customFormat="1" ht="12">
      <c r="A61" s="24" t="s">
        <v>331</v>
      </c>
      <c r="B61" s="20" t="s">
        <v>119</v>
      </c>
      <c r="C61" s="21" t="s">
        <v>52</v>
      </c>
      <c r="D61" s="11" t="s">
        <v>330</v>
      </c>
      <c r="E61">
        <v>1</v>
      </c>
      <c r="F61">
        <v>1</v>
      </c>
      <c r="G61" s="3">
        <v>0.11</v>
      </c>
      <c r="H61" s="60">
        <v>0</v>
      </c>
      <c r="I61" s="3">
        <f t="shared" si="1"/>
        <v>0</v>
      </c>
      <c r="J61" s="17"/>
    </row>
    <row r="62" spans="1:10" s="14" customFormat="1" ht="12">
      <c r="A62" s="71" t="s">
        <v>261</v>
      </c>
      <c r="B62" s="20" t="s">
        <v>119</v>
      </c>
      <c r="C62" s="21" t="s">
        <v>52</v>
      </c>
      <c r="D62" s="11" t="s">
        <v>262</v>
      </c>
      <c r="E62">
        <v>1</v>
      </c>
      <c r="F62">
        <v>1</v>
      </c>
      <c r="G62" s="3">
        <v>0.11</v>
      </c>
      <c r="H62" s="65">
        <v>1</v>
      </c>
      <c r="I62" s="3">
        <f t="shared" si="1"/>
        <v>0.11</v>
      </c>
      <c r="J62" s="17"/>
    </row>
    <row r="63" spans="1:10" s="14" customFormat="1" ht="12.75">
      <c r="A63" s="19" t="s">
        <v>328</v>
      </c>
      <c r="B63" s="20"/>
      <c r="C63" s="21"/>
      <c r="D63" s="22"/>
      <c r="G63" s="15"/>
      <c r="H63" s="55"/>
      <c r="I63" s="15"/>
      <c r="J63" s="17"/>
    </row>
    <row r="64" spans="1:10" s="14" customFormat="1" ht="12">
      <c r="A64" s="72" t="s">
        <v>152</v>
      </c>
      <c r="B64" s="20" t="s">
        <v>119</v>
      </c>
      <c r="C64" s="21" t="s">
        <v>52</v>
      </c>
      <c r="D64" s="61" t="s">
        <v>329</v>
      </c>
      <c r="E64">
        <v>1</v>
      </c>
      <c r="F64">
        <v>1</v>
      </c>
      <c r="G64" s="3">
        <v>0.18</v>
      </c>
      <c r="H64" s="65">
        <v>1</v>
      </c>
      <c r="I64" s="3">
        <f>PRODUCT(H64,G64)</f>
        <v>0.18</v>
      </c>
      <c r="J64" s="17"/>
    </row>
    <row r="65" spans="1:10" s="14" customFormat="1" ht="12.75">
      <c r="A65" s="19" t="s">
        <v>131</v>
      </c>
      <c r="B65" s="20"/>
      <c r="C65" s="21"/>
      <c r="D65" s="22"/>
      <c r="G65" s="15"/>
      <c r="H65" s="55"/>
      <c r="I65" s="15"/>
      <c r="J65" s="17"/>
    </row>
    <row r="66" spans="1:10" s="14" customFormat="1" ht="12">
      <c r="A66" s="73" t="s">
        <v>319</v>
      </c>
      <c r="B66" s="20" t="s">
        <v>119</v>
      </c>
      <c r="C66" s="21" t="s">
        <v>60</v>
      </c>
      <c r="D66" s="61" t="s">
        <v>320</v>
      </c>
      <c r="E66" s="14">
        <v>1</v>
      </c>
      <c r="F66" s="14">
        <v>1</v>
      </c>
      <c r="G66" s="15">
        <v>0.23</v>
      </c>
      <c r="H66" s="65">
        <v>1</v>
      </c>
      <c r="I66" s="3">
        <f aca="true" t="shared" si="2" ref="I66:I72">PRODUCT(H66,G66)</f>
        <v>0.23</v>
      </c>
      <c r="J66" s="17"/>
    </row>
    <row r="67" spans="1:10" s="14" customFormat="1" ht="12">
      <c r="A67" s="73" t="s">
        <v>251</v>
      </c>
      <c r="B67" s="20" t="s">
        <v>119</v>
      </c>
      <c r="C67" s="21" t="s">
        <v>60</v>
      </c>
      <c r="D67" s="61" t="s">
        <v>254</v>
      </c>
      <c r="E67" s="14">
        <v>1</v>
      </c>
      <c r="F67" s="14">
        <v>1</v>
      </c>
      <c r="G67" s="15">
        <v>0.23</v>
      </c>
      <c r="H67" s="65">
        <v>8</v>
      </c>
      <c r="I67" s="3">
        <f t="shared" si="2"/>
        <v>1.84</v>
      </c>
      <c r="J67" s="17"/>
    </row>
    <row r="68" spans="1:10" s="14" customFormat="1" ht="12">
      <c r="A68" s="73" t="s">
        <v>252</v>
      </c>
      <c r="B68" s="20" t="s">
        <v>119</v>
      </c>
      <c r="C68" s="21" t="s">
        <v>60</v>
      </c>
      <c r="D68" s="61" t="s">
        <v>253</v>
      </c>
      <c r="E68" s="14">
        <v>1</v>
      </c>
      <c r="F68" s="14">
        <v>1</v>
      </c>
      <c r="G68" s="15">
        <v>0.26</v>
      </c>
      <c r="H68" s="65">
        <v>1</v>
      </c>
      <c r="I68" s="3">
        <f t="shared" si="2"/>
        <v>0.26</v>
      </c>
      <c r="J68" s="17"/>
    </row>
    <row r="69" spans="1:10" s="14" customFormat="1" ht="12">
      <c r="A69" s="73" t="s">
        <v>157</v>
      </c>
      <c r="B69" s="20" t="s">
        <v>119</v>
      </c>
      <c r="C69" s="21" t="s">
        <v>60</v>
      </c>
      <c r="D69" s="11" t="s">
        <v>158</v>
      </c>
      <c r="E69" s="14">
        <v>1</v>
      </c>
      <c r="F69" s="14">
        <v>1</v>
      </c>
      <c r="G69" s="15">
        <v>0.15</v>
      </c>
      <c r="H69" s="65">
        <v>2</v>
      </c>
      <c r="I69" s="3">
        <f t="shared" si="2"/>
        <v>0.3</v>
      </c>
      <c r="J69" s="17"/>
    </row>
    <row r="70" spans="1:10" s="14" customFormat="1" ht="12">
      <c r="A70" s="73" t="s">
        <v>323</v>
      </c>
      <c r="B70" s="20" t="s">
        <v>119</v>
      </c>
      <c r="C70" s="21" t="s">
        <v>60</v>
      </c>
      <c r="D70" s="11" t="s">
        <v>321</v>
      </c>
      <c r="E70" s="14">
        <v>1</v>
      </c>
      <c r="F70" s="14">
        <v>1</v>
      </c>
      <c r="G70" s="15">
        <v>0.28</v>
      </c>
      <c r="H70" s="65">
        <v>1</v>
      </c>
      <c r="I70" s="3">
        <f t="shared" si="2"/>
        <v>0.28</v>
      </c>
      <c r="J70" s="17"/>
    </row>
    <row r="71" spans="1:10" s="14" customFormat="1" ht="12">
      <c r="A71" s="73" t="s">
        <v>256</v>
      </c>
      <c r="B71" s="20" t="s">
        <v>119</v>
      </c>
      <c r="C71" s="21" t="s">
        <v>60</v>
      </c>
      <c r="D71" s="11" t="s">
        <v>322</v>
      </c>
      <c r="E71" s="14">
        <v>1</v>
      </c>
      <c r="F71" s="14">
        <v>1</v>
      </c>
      <c r="G71" s="15">
        <v>0.15</v>
      </c>
      <c r="H71" s="65">
        <v>4</v>
      </c>
      <c r="I71" s="3">
        <f t="shared" si="2"/>
        <v>0.6</v>
      </c>
      <c r="J71" s="17"/>
    </row>
    <row r="72" spans="1:10" s="14" customFormat="1" ht="12">
      <c r="A72" s="73" t="s">
        <v>324</v>
      </c>
      <c r="B72" s="20" t="s">
        <v>119</v>
      </c>
      <c r="C72" s="21" t="s">
        <v>60</v>
      </c>
      <c r="D72" s="11" t="s">
        <v>255</v>
      </c>
      <c r="E72" s="14">
        <v>1</v>
      </c>
      <c r="F72" s="14">
        <v>1</v>
      </c>
      <c r="G72" s="15">
        <v>0.33</v>
      </c>
      <c r="H72" s="65">
        <v>1</v>
      </c>
      <c r="I72" s="3">
        <f t="shared" si="2"/>
        <v>0.33</v>
      </c>
      <c r="J72" s="17"/>
    </row>
    <row r="73" spans="1:10" s="19" customFormat="1" ht="12.75">
      <c r="A73" s="19" t="s">
        <v>243</v>
      </c>
      <c r="B73" s="20"/>
      <c r="C73" s="21"/>
      <c r="D73" s="43"/>
      <c r="G73" s="44"/>
      <c r="H73" s="58"/>
      <c r="I73" s="44"/>
      <c r="J73" s="45"/>
    </row>
    <row r="74" spans="1:12" s="14" customFormat="1" ht="12">
      <c r="A74" s="72" t="s">
        <v>242</v>
      </c>
      <c r="B74" s="12" t="s">
        <v>119</v>
      </c>
      <c r="C74" s="2" t="s">
        <v>52</v>
      </c>
      <c r="D74" s="61" t="s">
        <v>244</v>
      </c>
      <c r="E74">
        <v>1</v>
      </c>
      <c r="F74">
        <v>1</v>
      </c>
      <c r="G74" s="3">
        <v>0.14</v>
      </c>
      <c r="H74" s="65">
        <v>1</v>
      </c>
      <c r="I74" s="3">
        <f>PRODUCT(H74,G74)</f>
        <v>0.14</v>
      </c>
      <c r="J74" s="16"/>
      <c r="K74" s="8"/>
      <c r="L74" s="8"/>
    </row>
    <row r="75" spans="1:10" s="19" customFormat="1" ht="12.75">
      <c r="A75" s="19" t="s">
        <v>134</v>
      </c>
      <c r="B75" s="20"/>
      <c r="C75" s="21"/>
      <c r="D75" s="43"/>
      <c r="G75" s="44"/>
      <c r="H75" s="58"/>
      <c r="I75" s="44"/>
      <c r="J75" s="45"/>
    </row>
    <row r="76" spans="1:10" s="19" customFormat="1" ht="12.75">
      <c r="A76" s="72" t="s">
        <v>240</v>
      </c>
      <c r="B76" s="20" t="s">
        <v>119</v>
      </c>
      <c r="C76" s="2" t="s">
        <v>159</v>
      </c>
      <c r="D76" s="61" t="s">
        <v>238</v>
      </c>
      <c r="E76" s="46">
        <v>1</v>
      </c>
      <c r="F76" s="46">
        <v>1</v>
      </c>
      <c r="G76" s="47">
        <v>0.21</v>
      </c>
      <c r="H76" s="65">
        <v>3</v>
      </c>
      <c r="I76" s="3">
        <f aca="true" t="shared" si="3" ref="I76:I82">PRODUCT(H76,G76)</f>
        <v>0.63</v>
      </c>
      <c r="J76" s="45"/>
    </row>
    <row r="77" spans="1:10" s="19" customFormat="1" ht="12.75">
      <c r="A77" s="72" t="s">
        <v>325</v>
      </c>
      <c r="B77" s="20" t="s">
        <v>119</v>
      </c>
      <c r="C77" s="2" t="s">
        <v>233</v>
      </c>
      <c r="D77" s="61" t="s">
        <v>232</v>
      </c>
      <c r="E77" s="46">
        <v>1</v>
      </c>
      <c r="F77" s="46">
        <v>1</v>
      </c>
      <c r="G77" s="47">
        <v>0.43</v>
      </c>
      <c r="H77" s="65">
        <v>2</v>
      </c>
      <c r="I77" s="3">
        <f t="shared" si="3"/>
        <v>0.86</v>
      </c>
      <c r="J77" s="45"/>
    </row>
    <row r="78" spans="1:10" s="19" customFormat="1" ht="12.75">
      <c r="A78" s="72" t="s">
        <v>241</v>
      </c>
      <c r="B78" s="20" t="s">
        <v>119</v>
      </c>
      <c r="C78" s="2" t="s">
        <v>159</v>
      </c>
      <c r="D78" s="61" t="s">
        <v>239</v>
      </c>
      <c r="E78" s="46">
        <v>1</v>
      </c>
      <c r="F78" s="46">
        <v>1</v>
      </c>
      <c r="G78" s="47">
        <v>0.21</v>
      </c>
      <c r="H78" s="65">
        <v>7</v>
      </c>
      <c r="I78" s="3">
        <f t="shared" si="3"/>
        <v>1.47</v>
      </c>
      <c r="J78" s="45"/>
    </row>
    <row r="79" spans="1:10" s="19" customFormat="1" ht="12.75">
      <c r="A79" s="72" t="s">
        <v>246</v>
      </c>
      <c r="B79" s="20" t="s">
        <v>119</v>
      </c>
      <c r="C79" s="2" t="s">
        <v>247</v>
      </c>
      <c r="D79" s="61" t="s">
        <v>245</v>
      </c>
      <c r="E79" s="46">
        <v>1</v>
      </c>
      <c r="F79" s="46">
        <v>1</v>
      </c>
      <c r="G79" s="47">
        <v>0.21</v>
      </c>
      <c r="H79" s="65">
        <v>1</v>
      </c>
      <c r="I79" s="3">
        <f t="shared" si="3"/>
        <v>0.21</v>
      </c>
      <c r="J79" s="45"/>
    </row>
    <row r="80" spans="1:10" s="19" customFormat="1" ht="12.75">
      <c r="A80" s="72" t="s">
        <v>249</v>
      </c>
      <c r="B80" s="20" t="s">
        <v>119</v>
      </c>
      <c r="C80" s="2" t="s">
        <v>159</v>
      </c>
      <c r="D80" s="61" t="s">
        <v>250</v>
      </c>
      <c r="E80" s="46">
        <v>1</v>
      </c>
      <c r="F80" s="46">
        <v>1</v>
      </c>
      <c r="G80" s="47">
        <v>0.12</v>
      </c>
      <c r="H80" s="65">
        <v>1</v>
      </c>
      <c r="I80" s="3">
        <f t="shared" si="3"/>
        <v>0.12</v>
      </c>
      <c r="J80" s="45"/>
    </row>
    <row r="81" spans="1:10" s="19" customFormat="1" ht="12.75">
      <c r="A81" s="72" t="s">
        <v>326</v>
      </c>
      <c r="B81" s="20" t="s">
        <v>119</v>
      </c>
      <c r="C81" s="2" t="s">
        <v>233</v>
      </c>
      <c r="D81" s="61" t="s">
        <v>234</v>
      </c>
      <c r="E81" s="46">
        <v>1</v>
      </c>
      <c r="F81" s="46">
        <v>1</v>
      </c>
      <c r="G81" s="47">
        <v>0.53</v>
      </c>
      <c r="H81" s="65">
        <v>3</v>
      </c>
      <c r="I81" s="3">
        <f t="shared" si="3"/>
        <v>1.59</v>
      </c>
      <c r="J81" s="45"/>
    </row>
    <row r="82" spans="1:10" s="19" customFormat="1" ht="12.75">
      <c r="A82" s="72" t="s">
        <v>327</v>
      </c>
      <c r="B82" s="20" t="s">
        <v>119</v>
      </c>
      <c r="C82" s="2" t="s">
        <v>159</v>
      </c>
      <c r="D82" s="61" t="s">
        <v>248</v>
      </c>
      <c r="E82" s="46">
        <v>1</v>
      </c>
      <c r="F82" s="46">
        <v>1</v>
      </c>
      <c r="G82" s="47">
        <v>0.3</v>
      </c>
      <c r="H82" s="65">
        <v>3</v>
      </c>
      <c r="I82" s="3">
        <f t="shared" si="3"/>
        <v>0.8999999999999999</v>
      </c>
      <c r="J82" s="45"/>
    </row>
    <row r="83" spans="1:10" ht="12.75">
      <c r="A83" s="19" t="s">
        <v>138</v>
      </c>
      <c r="B83" s="2"/>
      <c r="C83" s="10"/>
      <c r="F83" s="3"/>
      <c r="G83" s="28"/>
      <c r="I83" s="28"/>
      <c r="J83" s="12"/>
    </row>
    <row r="84" spans="1:10" s="14" customFormat="1" ht="12">
      <c r="A84" s="71" t="s">
        <v>156</v>
      </c>
      <c r="B84" s="12" t="s">
        <v>119</v>
      </c>
      <c r="C84" s="2" t="s">
        <v>38</v>
      </c>
      <c r="D84" s="32" t="s">
        <v>137</v>
      </c>
      <c r="E84" s="14">
        <v>1</v>
      </c>
      <c r="F84" s="14">
        <v>1</v>
      </c>
      <c r="G84" s="3">
        <v>0.09</v>
      </c>
      <c r="H84" s="65">
        <v>22</v>
      </c>
      <c r="I84" s="3">
        <f>PRODUCT(H84,G84)</f>
        <v>1.98</v>
      </c>
      <c r="J84" s="17"/>
    </row>
    <row r="85" spans="1:10" s="14" customFormat="1" ht="12">
      <c r="A85" s="71" t="s">
        <v>183</v>
      </c>
      <c r="B85" s="12" t="s">
        <v>119</v>
      </c>
      <c r="C85" s="2" t="s">
        <v>60</v>
      </c>
      <c r="D85" s="32" t="s">
        <v>182</v>
      </c>
      <c r="E85" s="14">
        <v>1</v>
      </c>
      <c r="F85" s="14">
        <v>1</v>
      </c>
      <c r="G85" s="3">
        <v>0.28</v>
      </c>
      <c r="H85" s="65">
        <v>22</v>
      </c>
      <c r="I85" s="3">
        <f>PRODUCT(H85,G85)</f>
        <v>6.16</v>
      </c>
      <c r="J85" s="29"/>
    </row>
    <row r="86" spans="1:10" s="14" customFormat="1" ht="12">
      <c r="A86" s="30" t="s">
        <v>63</v>
      </c>
      <c r="B86" s="20"/>
      <c r="C86" s="21"/>
      <c r="D86" s="22"/>
      <c r="G86" s="15"/>
      <c r="H86" s="55"/>
      <c r="I86" s="15"/>
      <c r="J86" s="17"/>
    </row>
    <row r="87" spans="1:10" s="27" customFormat="1" ht="12">
      <c r="A87" s="31" t="s">
        <v>132</v>
      </c>
      <c r="B87" s="33"/>
      <c r="C87" s="34"/>
      <c r="D87" s="38"/>
      <c r="G87" s="36"/>
      <c r="H87" s="48"/>
      <c r="I87" s="36">
        <f>SUM(I55:I86)</f>
        <v>19.57</v>
      </c>
      <c r="J87" s="37"/>
    </row>
    <row r="88" spans="1:10" s="27" customFormat="1" ht="12">
      <c r="A88" s="31" t="s">
        <v>102</v>
      </c>
      <c r="B88" s="33"/>
      <c r="C88" s="34"/>
      <c r="D88" s="38"/>
      <c r="G88" s="36"/>
      <c r="H88" s="48"/>
      <c r="I88" s="36">
        <f>SUM(I51,I87)</f>
        <v>43.040000000000006</v>
      </c>
      <c r="J88" s="37"/>
    </row>
    <row r="89" spans="1:10" s="14" customFormat="1" ht="12">
      <c r="A89" s="30"/>
      <c r="B89" s="20"/>
      <c r="C89" s="21"/>
      <c r="D89" s="22"/>
      <c r="G89" s="15"/>
      <c r="H89" s="55"/>
      <c r="I89" s="15"/>
      <c r="J89" s="17"/>
    </row>
    <row r="90" spans="1:10" s="5" customFormat="1" ht="12.75">
      <c r="A90" s="4" t="s">
        <v>62</v>
      </c>
      <c r="B90" s="13"/>
      <c r="C90" s="6"/>
      <c r="D90" s="11"/>
      <c r="G90" s="7"/>
      <c r="H90" s="57"/>
      <c r="I90" s="7"/>
      <c r="J90" s="9"/>
    </row>
    <row r="91" spans="1:4" ht="12.75">
      <c r="A91" s="19" t="s">
        <v>160</v>
      </c>
      <c r="D91" s="23"/>
    </row>
    <row r="92" spans="1:10" s="14" customFormat="1" ht="12">
      <c r="A92" s="71" t="s">
        <v>285</v>
      </c>
      <c r="B92" s="12" t="s">
        <v>119</v>
      </c>
      <c r="C92" s="21" t="s">
        <v>68</v>
      </c>
      <c r="D92" s="32" t="s">
        <v>162</v>
      </c>
      <c r="E92" s="14">
        <v>1</v>
      </c>
      <c r="F92" s="14">
        <v>1</v>
      </c>
      <c r="G92" s="15">
        <v>2.63</v>
      </c>
      <c r="H92" s="65">
        <v>1</v>
      </c>
      <c r="I92" s="3">
        <f>PRODUCT(H92,G92)</f>
        <v>2.63</v>
      </c>
      <c r="J92" s="17"/>
    </row>
    <row r="93" spans="1:10" s="14" customFormat="1" ht="12">
      <c r="A93" s="71" t="s">
        <v>290</v>
      </c>
      <c r="B93" s="12" t="s">
        <v>119</v>
      </c>
      <c r="C93" s="21" t="s">
        <v>68</v>
      </c>
      <c r="D93" s="32" t="s">
        <v>291</v>
      </c>
      <c r="E93" s="14">
        <v>1</v>
      </c>
      <c r="F93" s="14">
        <v>1</v>
      </c>
      <c r="G93" s="15">
        <v>2.63</v>
      </c>
      <c r="H93" s="65">
        <v>1</v>
      </c>
      <c r="I93" s="3">
        <f>PRODUCT(H93,G93)</f>
        <v>2.63</v>
      </c>
      <c r="J93" s="17"/>
    </row>
    <row r="94" spans="1:10" s="14" customFormat="1" ht="12">
      <c r="A94" s="71" t="s">
        <v>288</v>
      </c>
      <c r="B94" s="12" t="s">
        <v>119</v>
      </c>
      <c r="C94" s="21" t="s">
        <v>68</v>
      </c>
      <c r="D94" s="32" t="s">
        <v>289</v>
      </c>
      <c r="E94" s="14">
        <v>1</v>
      </c>
      <c r="F94" s="14">
        <v>1</v>
      </c>
      <c r="G94" s="15">
        <v>2.63</v>
      </c>
      <c r="H94" s="65">
        <v>1</v>
      </c>
      <c r="I94" s="3">
        <f>PRODUCT(H94,G94)</f>
        <v>2.63</v>
      </c>
      <c r="J94" s="17"/>
    </row>
    <row r="95" spans="1:10" s="14" customFormat="1" ht="12">
      <c r="A95" s="71" t="s">
        <v>161</v>
      </c>
      <c r="B95" s="12" t="s">
        <v>119</v>
      </c>
      <c r="C95" s="21" t="s">
        <v>68</v>
      </c>
      <c r="D95" s="32" t="s">
        <v>286</v>
      </c>
      <c r="E95" s="14">
        <v>1</v>
      </c>
      <c r="F95" s="14">
        <v>1</v>
      </c>
      <c r="G95" s="15">
        <v>2.34</v>
      </c>
      <c r="H95" s="65">
        <v>1</v>
      </c>
      <c r="I95" s="3">
        <f>PRODUCT(H95,G95)</f>
        <v>2.34</v>
      </c>
      <c r="J95" s="17"/>
    </row>
    <row r="96" spans="1:10" s="14" customFormat="1" ht="12">
      <c r="A96" s="71" t="s">
        <v>128</v>
      </c>
      <c r="B96" s="12" t="s">
        <v>119</v>
      </c>
      <c r="C96" s="21" t="s">
        <v>68</v>
      </c>
      <c r="D96" s="32" t="s">
        <v>287</v>
      </c>
      <c r="E96" s="14">
        <v>1</v>
      </c>
      <c r="F96" s="14">
        <v>1</v>
      </c>
      <c r="G96" s="15">
        <v>2.34</v>
      </c>
      <c r="H96" s="65">
        <v>3</v>
      </c>
      <c r="I96" s="3">
        <f>PRODUCT(H96,G96)</f>
        <v>7.02</v>
      </c>
      <c r="J96" s="17"/>
    </row>
    <row r="97" spans="1:10" s="14" customFormat="1" ht="12.75">
      <c r="A97" s="19" t="s">
        <v>129</v>
      </c>
      <c r="B97" s="20"/>
      <c r="C97" s="21"/>
      <c r="D97" s="26"/>
      <c r="G97" s="15"/>
      <c r="H97" s="55"/>
      <c r="I97" s="15"/>
      <c r="J97" s="17"/>
    </row>
    <row r="98" spans="1:10" s="14" customFormat="1" ht="12">
      <c r="A98" s="71" t="s">
        <v>292</v>
      </c>
      <c r="B98" s="12" t="s">
        <v>119</v>
      </c>
      <c r="C98" s="21" t="s">
        <v>130</v>
      </c>
      <c r="D98" s="32" t="s">
        <v>293</v>
      </c>
      <c r="E98" s="14">
        <v>1</v>
      </c>
      <c r="F98" s="14">
        <v>1</v>
      </c>
      <c r="G98" s="15">
        <v>2.87</v>
      </c>
      <c r="H98" s="65">
        <v>1</v>
      </c>
      <c r="I98" s="3">
        <f>PRODUCT(H98,G98)</f>
        <v>2.87</v>
      </c>
      <c r="J98" s="17"/>
    </row>
    <row r="99" spans="2:10" s="14" customFormat="1" ht="12">
      <c r="B99" s="20"/>
      <c r="C99" s="21"/>
      <c r="G99" s="15"/>
      <c r="H99" s="55"/>
      <c r="I99" s="15"/>
      <c r="J99" s="17"/>
    </row>
    <row r="100" spans="1:10" s="27" customFormat="1" ht="12">
      <c r="A100" s="31" t="s">
        <v>104</v>
      </c>
      <c r="B100" s="33"/>
      <c r="C100" s="34"/>
      <c r="D100" s="35"/>
      <c r="G100" s="36"/>
      <c r="H100" s="48"/>
      <c r="I100" s="36">
        <f>SUM(I91:I99)</f>
        <v>20.12</v>
      </c>
      <c r="J100" s="37"/>
    </row>
    <row r="101" spans="1:10" s="27" customFormat="1" ht="12">
      <c r="A101" s="31" t="s">
        <v>102</v>
      </c>
      <c r="B101" s="33"/>
      <c r="C101" s="34"/>
      <c r="D101" s="38"/>
      <c r="G101" s="36"/>
      <c r="H101" s="48"/>
      <c r="I101" s="36">
        <f>SUM(I51,I87,I100)</f>
        <v>63.16000000000001</v>
      </c>
      <c r="J101" s="37"/>
    </row>
    <row r="102" spans="1:10" s="14" customFormat="1" ht="12.75">
      <c r="A102" s="19"/>
      <c r="B102" s="20"/>
      <c r="C102" s="62"/>
      <c r="D102" s="22"/>
      <c r="G102" s="15"/>
      <c r="H102" s="55"/>
      <c r="I102" s="15"/>
      <c r="J102" s="17"/>
    </row>
    <row r="103" spans="1:10" s="5" customFormat="1" ht="12.75">
      <c r="A103" s="4" t="s">
        <v>309</v>
      </c>
      <c r="B103" s="13"/>
      <c r="C103" s="6"/>
      <c r="D103" s="11"/>
      <c r="G103" s="7"/>
      <c r="H103" s="57"/>
      <c r="I103" s="7"/>
      <c r="J103" s="9"/>
    </row>
    <row r="104" spans="1:10" s="14" customFormat="1" ht="12">
      <c r="A104" s="73" t="s">
        <v>274</v>
      </c>
      <c r="B104" s="20" t="s">
        <v>142</v>
      </c>
      <c r="C104" s="21" t="s">
        <v>63</v>
      </c>
      <c r="D104" s="11" t="s">
        <v>147</v>
      </c>
      <c r="E104" s="14">
        <v>1</v>
      </c>
      <c r="F104" s="14">
        <v>1</v>
      </c>
      <c r="G104" s="15">
        <v>1</v>
      </c>
      <c r="H104" s="65">
        <v>1</v>
      </c>
      <c r="I104" s="3">
        <f aca="true" t="shared" si="4" ref="I104:I112">PRODUCT(H104,G104)</f>
        <v>1</v>
      </c>
      <c r="J104" s="17"/>
    </row>
    <row r="105" spans="1:10" s="14" customFormat="1" ht="12">
      <c r="A105" s="73" t="s">
        <v>306</v>
      </c>
      <c r="B105" s="49" t="s">
        <v>119</v>
      </c>
      <c r="C105" s="50" t="s">
        <v>57</v>
      </c>
      <c r="D105" s="61" t="s">
        <v>281</v>
      </c>
      <c r="E105" s="14">
        <v>1</v>
      </c>
      <c r="F105" s="14">
        <v>1</v>
      </c>
      <c r="G105" s="15">
        <v>0.4</v>
      </c>
      <c r="H105" s="65">
        <v>1</v>
      </c>
      <c r="I105" s="3">
        <f t="shared" si="4"/>
        <v>0.4</v>
      </c>
      <c r="J105" s="17"/>
    </row>
    <row r="106" spans="1:10" s="14" customFormat="1" ht="12">
      <c r="A106" s="73" t="s">
        <v>305</v>
      </c>
      <c r="B106" s="20" t="s">
        <v>119</v>
      </c>
      <c r="C106" s="2" t="s">
        <v>108</v>
      </c>
      <c r="D106" s="61" t="s">
        <v>268</v>
      </c>
      <c r="E106" s="14">
        <v>1</v>
      </c>
      <c r="F106" s="14">
        <v>1</v>
      </c>
      <c r="G106" s="15">
        <v>0.46</v>
      </c>
      <c r="H106" s="65">
        <v>1</v>
      </c>
      <c r="I106" s="3">
        <f t="shared" si="4"/>
        <v>0.46</v>
      </c>
      <c r="J106" s="17"/>
    </row>
    <row r="107" spans="1:10" s="14" customFormat="1" ht="12">
      <c r="A107" s="73" t="s">
        <v>303</v>
      </c>
      <c r="B107" s="20" t="s">
        <v>119</v>
      </c>
      <c r="C107" s="2" t="s">
        <v>108</v>
      </c>
      <c r="D107" s="61" t="s">
        <v>304</v>
      </c>
      <c r="E107" s="14">
        <v>1</v>
      </c>
      <c r="F107" s="14">
        <v>1</v>
      </c>
      <c r="G107" s="15">
        <v>0.4</v>
      </c>
      <c r="H107" s="65">
        <v>1</v>
      </c>
      <c r="I107" s="3">
        <f t="shared" si="4"/>
        <v>0.4</v>
      </c>
      <c r="J107" s="17"/>
    </row>
    <row r="108" spans="1:10" s="51" customFormat="1" ht="12">
      <c r="A108" s="72" t="s">
        <v>279</v>
      </c>
      <c r="B108" s="49" t="s">
        <v>119</v>
      </c>
      <c r="C108" s="50" t="s">
        <v>57</v>
      </c>
      <c r="D108" s="32" t="s">
        <v>280</v>
      </c>
      <c r="E108" s="51">
        <v>1</v>
      </c>
      <c r="F108" s="51">
        <v>1</v>
      </c>
      <c r="G108" s="52">
        <v>0.97</v>
      </c>
      <c r="H108" s="65">
        <v>3</v>
      </c>
      <c r="I108" s="3">
        <f t="shared" si="4"/>
        <v>2.91</v>
      </c>
      <c r="J108" s="53"/>
    </row>
    <row r="109" spans="1:10" s="14" customFormat="1" ht="12">
      <c r="A109" s="73" t="s">
        <v>282</v>
      </c>
      <c r="B109" s="20" t="s">
        <v>119</v>
      </c>
      <c r="C109" s="2" t="s">
        <v>7</v>
      </c>
      <c r="D109" s="61" t="s">
        <v>283</v>
      </c>
      <c r="E109" s="14">
        <v>1</v>
      </c>
      <c r="F109" s="14">
        <v>1</v>
      </c>
      <c r="G109" s="15">
        <v>0.74</v>
      </c>
      <c r="H109" s="65">
        <v>1</v>
      </c>
      <c r="I109" s="3">
        <f t="shared" si="4"/>
        <v>0.74</v>
      </c>
      <c r="J109" s="17"/>
    </row>
    <row r="110" spans="1:10" s="14" customFormat="1" ht="12">
      <c r="A110" s="73" t="s">
        <v>265</v>
      </c>
      <c r="B110" s="20" t="s">
        <v>119</v>
      </c>
      <c r="C110" s="2" t="s">
        <v>108</v>
      </c>
      <c r="D110" s="61" t="s">
        <v>264</v>
      </c>
      <c r="E110" s="14">
        <v>1</v>
      </c>
      <c r="F110" s="14">
        <v>1</v>
      </c>
      <c r="G110" s="15">
        <v>0.34</v>
      </c>
      <c r="H110" s="65">
        <v>1</v>
      </c>
      <c r="I110" s="3">
        <f t="shared" si="4"/>
        <v>0.34</v>
      </c>
      <c r="J110" s="17"/>
    </row>
    <row r="111" spans="1:10" s="14" customFormat="1" ht="12">
      <c r="A111" s="73" t="s">
        <v>266</v>
      </c>
      <c r="B111" s="20" t="s">
        <v>119</v>
      </c>
      <c r="C111" s="2" t="s">
        <v>108</v>
      </c>
      <c r="D111" s="61" t="s">
        <v>263</v>
      </c>
      <c r="E111" s="14">
        <v>1</v>
      </c>
      <c r="F111" s="14">
        <v>1</v>
      </c>
      <c r="G111" s="15">
        <v>0.33</v>
      </c>
      <c r="H111" s="65">
        <v>1</v>
      </c>
      <c r="I111" s="3">
        <f t="shared" si="4"/>
        <v>0.33</v>
      </c>
      <c r="J111" s="17"/>
    </row>
    <row r="112" spans="1:10" s="14" customFormat="1" ht="12">
      <c r="A112" s="73" t="s">
        <v>284</v>
      </c>
      <c r="B112" s="20" t="s">
        <v>142</v>
      </c>
      <c r="C112" s="2"/>
      <c r="D112" s="32" t="s">
        <v>143</v>
      </c>
      <c r="E112" s="14">
        <v>1</v>
      </c>
      <c r="F112" s="14">
        <v>1</v>
      </c>
      <c r="G112" s="15">
        <v>3</v>
      </c>
      <c r="H112" s="65">
        <v>1</v>
      </c>
      <c r="I112" s="3">
        <f t="shared" si="4"/>
        <v>3</v>
      </c>
      <c r="J112" s="17"/>
    </row>
    <row r="113" spans="1:10" s="14" customFormat="1" ht="24.75">
      <c r="A113" s="63"/>
      <c r="B113" s="20" t="s">
        <v>119</v>
      </c>
      <c r="C113" s="2" t="s">
        <v>144</v>
      </c>
      <c r="D113" s="5" t="s">
        <v>145</v>
      </c>
      <c r="E113" s="14">
        <v>1</v>
      </c>
      <c r="F113" s="14">
        <v>1</v>
      </c>
      <c r="G113" s="15">
        <v>1.02</v>
      </c>
      <c r="H113" s="56" t="s">
        <v>63</v>
      </c>
      <c r="I113" s="3"/>
      <c r="J113" s="17" t="s">
        <v>146</v>
      </c>
    </row>
    <row r="114" spans="1:10" s="14" customFormat="1" ht="12">
      <c r="A114" s="73" t="s">
        <v>272</v>
      </c>
      <c r="B114" s="20" t="s">
        <v>119</v>
      </c>
      <c r="C114" s="2" t="s">
        <v>7</v>
      </c>
      <c r="D114" s="61" t="s">
        <v>273</v>
      </c>
      <c r="E114" s="14">
        <v>1</v>
      </c>
      <c r="F114" s="14">
        <v>1</v>
      </c>
      <c r="G114" s="15">
        <v>0.44</v>
      </c>
      <c r="H114" s="65">
        <v>1</v>
      </c>
      <c r="I114" s="3">
        <f aca="true" t="shared" si="5" ref="I114:I119">PRODUCT(H114,G114)</f>
        <v>0.44</v>
      </c>
      <c r="J114" s="17"/>
    </row>
    <row r="115" spans="1:10" s="14" customFormat="1" ht="12">
      <c r="A115" s="73" t="s">
        <v>307</v>
      </c>
      <c r="B115" s="20" t="s">
        <v>119</v>
      </c>
      <c r="C115" s="21" t="s">
        <v>57</v>
      </c>
      <c r="D115" s="61" t="s">
        <v>308</v>
      </c>
      <c r="E115" s="14">
        <v>1</v>
      </c>
      <c r="F115" s="14">
        <v>1</v>
      </c>
      <c r="G115" s="15">
        <v>0.44</v>
      </c>
      <c r="H115" s="65">
        <v>1</v>
      </c>
      <c r="I115" s="3">
        <f t="shared" si="5"/>
        <v>0.44</v>
      </c>
      <c r="J115" s="17"/>
    </row>
    <row r="116" spans="1:10" s="14" customFormat="1" ht="12">
      <c r="A116" s="73" t="s">
        <v>278</v>
      </c>
      <c r="B116" s="20" t="s">
        <v>119</v>
      </c>
      <c r="C116" s="21" t="s">
        <v>57</v>
      </c>
      <c r="D116" s="61" t="s">
        <v>277</v>
      </c>
      <c r="E116" s="14">
        <v>1</v>
      </c>
      <c r="F116" s="14">
        <v>1</v>
      </c>
      <c r="G116" s="15">
        <v>0.41</v>
      </c>
      <c r="H116" s="65">
        <v>4</v>
      </c>
      <c r="I116" s="3">
        <f t="shared" si="5"/>
        <v>1.64</v>
      </c>
      <c r="J116" s="17"/>
    </row>
    <row r="117" spans="1:10" s="14" customFormat="1" ht="12">
      <c r="A117" s="74" t="s">
        <v>269</v>
      </c>
      <c r="B117" s="20" t="s">
        <v>270</v>
      </c>
      <c r="C117" s="2" t="s">
        <v>63</v>
      </c>
      <c r="D117" s="32" t="s">
        <v>271</v>
      </c>
      <c r="E117" s="14">
        <v>1</v>
      </c>
      <c r="F117" s="14">
        <v>1</v>
      </c>
      <c r="G117" s="15">
        <v>9</v>
      </c>
      <c r="H117" s="65">
        <v>2</v>
      </c>
      <c r="I117" s="3">
        <f t="shared" si="5"/>
        <v>18</v>
      </c>
      <c r="J117" s="40"/>
    </row>
    <row r="118" spans="1:10" s="14" customFormat="1" ht="12">
      <c r="A118" s="74" t="s">
        <v>275</v>
      </c>
      <c r="B118" s="20" t="s">
        <v>119</v>
      </c>
      <c r="C118" s="2" t="s">
        <v>7</v>
      </c>
      <c r="D118" s="61" t="s">
        <v>276</v>
      </c>
      <c r="E118" s="14">
        <v>1</v>
      </c>
      <c r="F118" s="14">
        <v>1</v>
      </c>
      <c r="G118" s="15">
        <v>0.61</v>
      </c>
      <c r="H118" s="65">
        <v>2</v>
      </c>
      <c r="I118" s="3">
        <f t="shared" si="5"/>
        <v>1.22</v>
      </c>
      <c r="J118" s="40"/>
    </row>
    <row r="119" spans="1:10" s="14" customFormat="1" ht="12">
      <c r="A119" s="74" t="s">
        <v>267</v>
      </c>
      <c r="B119" s="20" t="s">
        <v>119</v>
      </c>
      <c r="C119" s="2" t="s">
        <v>7</v>
      </c>
      <c r="D119" s="32" t="s">
        <v>181</v>
      </c>
      <c r="E119" s="14">
        <v>1</v>
      </c>
      <c r="F119" s="14">
        <v>1</v>
      </c>
      <c r="G119" s="15">
        <v>0.52</v>
      </c>
      <c r="H119" s="65">
        <v>1</v>
      </c>
      <c r="I119" s="3">
        <f t="shared" si="5"/>
        <v>0.52</v>
      </c>
      <c r="J119" s="40"/>
    </row>
    <row r="120" spans="1:10" s="14" customFormat="1" ht="12.75">
      <c r="A120" s="19" t="s">
        <v>114</v>
      </c>
      <c r="B120" s="20"/>
      <c r="C120" s="21"/>
      <c r="G120" s="15"/>
      <c r="H120" s="56" t="s">
        <v>63</v>
      </c>
      <c r="I120" s="15"/>
      <c r="J120" s="17"/>
    </row>
    <row r="121" spans="1:10" s="14" customFormat="1" ht="12">
      <c r="A121" s="73" t="s">
        <v>115</v>
      </c>
      <c r="B121" s="12" t="s">
        <v>119</v>
      </c>
      <c r="C121" s="2" t="s">
        <v>108</v>
      </c>
      <c r="D121" s="5" t="s">
        <v>135</v>
      </c>
      <c r="E121" s="14">
        <v>1</v>
      </c>
      <c r="F121" s="14">
        <v>1</v>
      </c>
      <c r="G121" s="15">
        <v>0.06</v>
      </c>
      <c r="H121" s="65">
        <v>4</v>
      </c>
      <c r="I121" s="3">
        <f>PRODUCT(H121,G121)</f>
        <v>0.24</v>
      </c>
      <c r="J121" s="3"/>
    </row>
    <row r="122" spans="1:10" s="14" customFormat="1" ht="12">
      <c r="A122" s="73" t="s">
        <v>315</v>
      </c>
      <c r="B122" s="12" t="s">
        <v>119</v>
      </c>
      <c r="C122" s="2" t="s">
        <v>108</v>
      </c>
      <c r="D122" s="61" t="s">
        <v>316</v>
      </c>
      <c r="E122" s="14">
        <v>1</v>
      </c>
      <c r="F122" s="14">
        <v>1</v>
      </c>
      <c r="G122" s="15">
        <v>0.06</v>
      </c>
      <c r="H122" s="65">
        <v>2</v>
      </c>
      <c r="I122" s="3">
        <f>PRODUCT(H122,G122)</f>
        <v>0.12</v>
      </c>
      <c r="J122" s="3"/>
    </row>
    <row r="123" spans="1:10" s="14" customFormat="1" ht="12.75">
      <c r="A123" s="19" t="s">
        <v>110</v>
      </c>
      <c r="B123" s="20"/>
      <c r="C123" s="21"/>
      <c r="G123" s="15"/>
      <c r="H123" s="55"/>
      <c r="I123" s="3"/>
      <c r="J123" s="17"/>
    </row>
    <row r="124" spans="1:10" s="14" customFormat="1" ht="12">
      <c r="A124" s="72" t="s">
        <v>312</v>
      </c>
      <c r="B124" s="12" t="s">
        <v>119</v>
      </c>
      <c r="C124" s="2" t="s">
        <v>313</v>
      </c>
      <c r="D124" s="61" t="s">
        <v>311</v>
      </c>
      <c r="E124" s="14">
        <v>1</v>
      </c>
      <c r="F124" s="14">
        <v>1</v>
      </c>
      <c r="G124" s="3">
        <v>1.57</v>
      </c>
      <c r="H124" s="65">
        <v>2</v>
      </c>
      <c r="I124" s="3">
        <f>PRODUCT(H124,G124)</f>
        <v>3.14</v>
      </c>
      <c r="J124" s="17" t="s">
        <v>63</v>
      </c>
    </row>
    <row r="125" spans="1:10" s="14" customFormat="1" ht="12">
      <c r="A125" s="72" t="s">
        <v>317</v>
      </c>
      <c r="B125" s="12" t="s">
        <v>119</v>
      </c>
      <c r="C125" s="2" t="s">
        <v>108</v>
      </c>
      <c r="D125" s="61" t="s">
        <v>318</v>
      </c>
      <c r="E125" s="14">
        <v>1</v>
      </c>
      <c r="F125" s="14">
        <v>1</v>
      </c>
      <c r="G125" s="3">
        <v>0.12</v>
      </c>
      <c r="H125" s="65">
        <v>1</v>
      </c>
      <c r="I125" s="3">
        <f>PRODUCT(H125,G125)</f>
        <v>0.12</v>
      </c>
      <c r="J125" s="17"/>
    </row>
    <row r="126" spans="1:10" s="14" customFormat="1" ht="12">
      <c r="A126" s="72" t="s">
        <v>133</v>
      </c>
      <c r="B126" s="12" t="s">
        <v>119</v>
      </c>
      <c r="C126" s="2" t="s">
        <v>108</v>
      </c>
      <c r="D126" s="32" t="s">
        <v>136</v>
      </c>
      <c r="E126" s="14">
        <v>1</v>
      </c>
      <c r="F126" s="14">
        <v>1</v>
      </c>
      <c r="G126" s="3">
        <v>0.03</v>
      </c>
      <c r="H126" s="65">
        <v>13</v>
      </c>
      <c r="I126" s="3">
        <f>PRODUCT(H126,G126)</f>
        <v>0.39</v>
      </c>
      <c r="J126" s="17" t="s">
        <v>148</v>
      </c>
    </row>
    <row r="127" spans="1:10" s="14" customFormat="1" ht="12">
      <c r="A127" s="72" t="s">
        <v>310</v>
      </c>
      <c r="B127" s="12" t="s">
        <v>119</v>
      </c>
      <c r="C127" s="2" t="s">
        <v>108</v>
      </c>
      <c r="D127" s="61" t="s">
        <v>314</v>
      </c>
      <c r="E127" s="14">
        <v>1</v>
      </c>
      <c r="F127" s="14">
        <v>1</v>
      </c>
      <c r="G127" s="3">
        <v>0.03</v>
      </c>
      <c r="H127" s="65">
        <v>1</v>
      </c>
      <c r="I127" s="3">
        <f>PRODUCT(H127,G127)</f>
        <v>0.03</v>
      </c>
      <c r="J127" s="17" t="s">
        <v>63</v>
      </c>
    </row>
    <row r="128" spans="1:10" s="14" customFormat="1" ht="12">
      <c r="A128" s="30"/>
      <c r="B128" s="21"/>
      <c r="C128" s="21"/>
      <c r="G128" s="15"/>
      <c r="H128" s="55"/>
      <c r="I128" s="15"/>
      <c r="J128" s="17"/>
    </row>
    <row r="129" spans="1:10" s="27" customFormat="1" ht="12">
      <c r="A129" s="31" t="s">
        <v>105</v>
      </c>
      <c r="B129" s="33"/>
      <c r="C129" s="34"/>
      <c r="D129" s="35"/>
      <c r="G129" s="36"/>
      <c r="H129" s="48"/>
      <c r="I129" s="36">
        <f>SUM(I104:I127)</f>
        <v>35.879999999999995</v>
      </c>
      <c r="J129" s="17"/>
    </row>
    <row r="130" spans="1:10" s="27" customFormat="1" ht="12">
      <c r="A130" s="31" t="s">
        <v>102</v>
      </c>
      <c r="B130" s="33"/>
      <c r="C130" s="34"/>
      <c r="D130" s="38"/>
      <c r="G130" s="36"/>
      <c r="H130" s="48"/>
      <c r="I130" s="36">
        <f>SUM(I51,I87,I100,I129)</f>
        <v>99.04</v>
      </c>
      <c r="J130" s="17"/>
    </row>
    <row r="131" spans="1:10" ht="12">
      <c r="A131" s="14"/>
      <c r="D131"/>
      <c r="J131" s="17"/>
    </row>
    <row r="132" spans="1:10" s="5" customFormat="1" ht="12.75">
      <c r="A132" s="4" t="s">
        <v>73</v>
      </c>
      <c r="B132" s="13"/>
      <c r="C132" s="6"/>
      <c r="D132" s="32"/>
      <c r="G132" s="7"/>
      <c r="H132" s="57"/>
      <c r="I132" s="7"/>
      <c r="J132" s="17"/>
    </row>
    <row r="133" spans="1:10" s="14" customFormat="1" ht="12">
      <c r="A133" s="73" t="s">
        <v>353</v>
      </c>
      <c r="B133" s="20" t="s">
        <v>119</v>
      </c>
      <c r="C133" s="21" t="s">
        <v>103</v>
      </c>
      <c r="D133" s="5" t="s">
        <v>186</v>
      </c>
      <c r="E133" s="14">
        <v>1</v>
      </c>
      <c r="F133" s="14">
        <v>1</v>
      </c>
      <c r="G133" s="15">
        <v>0.12</v>
      </c>
      <c r="H133" s="65">
        <v>2</v>
      </c>
      <c r="I133" s="3">
        <f>PRODUCT(H133,G133)</f>
        <v>0.24</v>
      </c>
      <c r="J133" s="17"/>
    </row>
    <row r="134" ht="12">
      <c r="J134" s="17"/>
    </row>
    <row r="135" spans="1:10" s="27" customFormat="1" ht="12">
      <c r="A135" s="31" t="s">
        <v>106</v>
      </c>
      <c r="B135" s="33"/>
      <c r="C135" s="34"/>
      <c r="D135" s="35"/>
      <c r="G135" s="36"/>
      <c r="H135" s="48"/>
      <c r="I135" s="36">
        <f>SUM(I133)</f>
        <v>0.24</v>
      </c>
      <c r="J135" s="17"/>
    </row>
    <row r="136" spans="1:10" s="27" customFormat="1" ht="12">
      <c r="A136" s="31" t="s">
        <v>102</v>
      </c>
      <c r="B136" s="33"/>
      <c r="C136" s="34"/>
      <c r="D136" s="38"/>
      <c r="G136" s="36"/>
      <c r="H136" s="48"/>
      <c r="I136" s="36">
        <f>SUM(I51,I87,I100,I129,I135)</f>
        <v>99.28</v>
      </c>
      <c r="J136" s="17"/>
    </row>
    <row r="137" ht="12">
      <c r="J137" s="17"/>
    </row>
    <row r="138" spans="1:10" s="5" customFormat="1" ht="12.75">
      <c r="A138" s="4" t="s">
        <v>122</v>
      </c>
      <c r="B138" s="13"/>
      <c r="C138" s="6"/>
      <c r="D138" s="11"/>
      <c r="G138" s="7"/>
      <c r="H138" s="57"/>
      <c r="I138" s="7"/>
      <c r="J138" s="17"/>
    </row>
    <row r="139" spans="1:10" ht="12.75">
      <c r="A139" s="1" t="s">
        <v>59</v>
      </c>
      <c r="J139" s="17"/>
    </row>
    <row r="140" spans="1:10" ht="12">
      <c r="A140" s="71" t="s">
        <v>40</v>
      </c>
      <c r="B140" s="12" t="s">
        <v>119</v>
      </c>
      <c r="C140" s="2" t="s">
        <v>58</v>
      </c>
      <c r="D140" s="32" t="s">
        <v>41</v>
      </c>
      <c r="E140">
        <v>1</v>
      </c>
      <c r="F140">
        <v>1</v>
      </c>
      <c r="G140" s="3">
        <v>1.14</v>
      </c>
      <c r="H140" s="65">
        <v>1</v>
      </c>
      <c r="I140" s="3">
        <f>PRODUCT(H140,G140)</f>
        <v>1.14</v>
      </c>
      <c r="J140" s="17"/>
    </row>
    <row r="141" spans="1:10" ht="12">
      <c r="A141" s="71" t="s">
        <v>123</v>
      </c>
      <c r="B141" s="12" t="s">
        <v>119</v>
      </c>
      <c r="C141" s="2" t="s">
        <v>58</v>
      </c>
      <c r="D141" s="11" t="s">
        <v>42</v>
      </c>
      <c r="E141">
        <v>1</v>
      </c>
      <c r="F141">
        <v>1</v>
      </c>
      <c r="G141" s="3">
        <v>1</v>
      </c>
      <c r="H141" s="65">
        <v>9</v>
      </c>
      <c r="I141" s="3">
        <f>PRODUCT(H141,G141)</f>
        <v>9</v>
      </c>
      <c r="J141" s="17"/>
    </row>
    <row r="142" spans="1:10" ht="12">
      <c r="A142" s="71" t="s">
        <v>100</v>
      </c>
      <c r="B142" s="12" t="s">
        <v>119</v>
      </c>
      <c r="C142" s="2" t="s">
        <v>58</v>
      </c>
      <c r="D142" s="32" t="s">
        <v>43</v>
      </c>
      <c r="E142">
        <v>1</v>
      </c>
      <c r="F142">
        <v>1</v>
      </c>
      <c r="G142" s="3">
        <v>0.59</v>
      </c>
      <c r="H142" s="65">
        <v>12</v>
      </c>
      <c r="I142" s="3">
        <f>PRODUCT(H142,G142)</f>
        <v>7.08</v>
      </c>
      <c r="J142" s="17"/>
    </row>
    <row r="143" spans="1:10" s="5" customFormat="1" ht="12.75">
      <c r="A143" s="4" t="s">
        <v>75</v>
      </c>
      <c r="B143" s="13"/>
      <c r="C143" s="6"/>
      <c r="D143" s="11"/>
      <c r="G143" s="7"/>
      <c r="H143" s="57"/>
      <c r="I143" s="7"/>
      <c r="J143" s="9"/>
    </row>
    <row r="144" spans="1:10" s="14" customFormat="1" ht="12.75">
      <c r="A144" s="41" t="s">
        <v>47</v>
      </c>
      <c r="B144" s="20"/>
      <c r="C144" s="21"/>
      <c r="D144" s="26"/>
      <c r="G144" s="15"/>
      <c r="H144" s="55"/>
      <c r="I144" s="15"/>
      <c r="J144" s="17"/>
    </row>
    <row r="145" spans="1:10" ht="12">
      <c r="A145" s="24" t="s">
        <v>48</v>
      </c>
      <c r="B145" s="2" t="s">
        <v>119</v>
      </c>
      <c r="C145" s="2" t="s">
        <v>14</v>
      </c>
      <c r="D145" s="5" t="s">
        <v>15</v>
      </c>
      <c r="E145" s="14">
        <v>1</v>
      </c>
      <c r="F145" s="14">
        <v>1</v>
      </c>
      <c r="G145" s="15">
        <v>0.29</v>
      </c>
      <c r="H145" s="56">
        <v>0</v>
      </c>
      <c r="I145" s="3">
        <f aca="true" t="shared" si="6" ref="I145:I150">PRODUCT(H145,G145)</f>
        <v>0</v>
      </c>
      <c r="J145" s="17"/>
    </row>
    <row r="146" spans="1:10" ht="12">
      <c r="A146" s="24" t="s">
        <v>16</v>
      </c>
      <c r="B146" s="2" t="s">
        <v>119</v>
      </c>
      <c r="C146" s="2" t="s">
        <v>14</v>
      </c>
      <c r="D146" s="5" t="s">
        <v>140</v>
      </c>
      <c r="E146" s="14">
        <v>1</v>
      </c>
      <c r="F146" s="14">
        <v>1</v>
      </c>
      <c r="G146" s="15">
        <v>0.14</v>
      </c>
      <c r="H146" s="56">
        <v>0</v>
      </c>
      <c r="I146" s="3">
        <f t="shared" si="6"/>
        <v>0</v>
      </c>
      <c r="J146" s="17"/>
    </row>
    <row r="147" spans="1:10" ht="12">
      <c r="A147" s="24" t="s">
        <v>17</v>
      </c>
      <c r="B147" s="2" t="s">
        <v>119</v>
      </c>
      <c r="C147" s="2" t="s">
        <v>14</v>
      </c>
      <c r="D147" s="5" t="s">
        <v>18</v>
      </c>
      <c r="E147" s="14">
        <v>1</v>
      </c>
      <c r="F147" s="14">
        <v>1</v>
      </c>
      <c r="G147" s="15">
        <v>0.08</v>
      </c>
      <c r="H147" s="56">
        <v>0</v>
      </c>
      <c r="I147" s="3">
        <f t="shared" si="6"/>
        <v>0</v>
      </c>
      <c r="J147" s="17"/>
    </row>
    <row r="148" spans="1:10" ht="12">
      <c r="A148" s="24" t="s">
        <v>19</v>
      </c>
      <c r="B148" s="2" t="s">
        <v>119</v>
      </c>
      <c r="C148" s="2" t="s">
        <v>14</v>
      </c>
      <c r="D148" s="5" t="s">
        <v>20</v>
      </c>
      <c r="E148" s="14">
        <v>1</v>
      </c>
      <c r="F148" s="14">
        <v>1</v>
      </c>
      <c r="G148" s="15">
        <v>0.3</v>
      </c>
      <c r="H148" s="56">
        <v>0</v>
      </c>
      <c r="I148" s="3">
        <f t="shared" si="6"/>
        <v>0</v>
      </c>
      <c r="J148" s="17"/>
    </row>
    <row r="149" spans="1:10" ht="12">
      <c r="A149" s="24" t="s">
        <v>21</v>
      </c>
      <c r="B149" s="2" t="s">
        <v>119</v>
      </c>
      <c r="C149" s="2" t="s">
        <v>14</v>
      </c>
      <c r="D149" s="5" t="s">
        <v>139</v>
      </c>
      <c r="E149" s="14">
        <v>1</v>
      </c>
      <c r="F149" s="14">
        <v>1</v>
      </c>
      <c r="G149" s="15">
        <v>0.167</v>
      </c>
      <c r="H149" s="56">
        <v>0</v>
      </c>
      <c r="I149" s="3">
        <f t="shared" si="6"/>
        <v>0</v>
      </c>
      <c r="J149" s="17"/>
    </row>
    <row r="150" spans="1:10" ht="12">
      <c r="A150" s="24" t="s">
        <v>1</v>
      </c>
      <c r="B150" s="2" t="s">
        <v>119</v>
      </c>
      <c r="C150" s="2" t="s">
        <v>14</v>
      </c>
      <c r="D150" s="5" t="s">
        <v>2</v>
      </c>
      <c r="E150" s="14">
        <v>1</v>
      </c>
      <c r="F150" s="14">
        <v>1</v>
      </c>
      <c r="G150" s="15">
        <v>0.14</v>
      </c>
      <c r="H150" s="56">
        <v>0</v>
      </c>
      <c r="I150" s="3">
        <f t="shared" si="6"/>
        <v>0</v>
      </c>
      <c r="J150" s="17"/>
    </row>
    <row r="151" spans="1:10" ht="12">
      <c r="A151" s="24" t="s">
        <v>350</v>
      </c>
      <c r="B151" s="2" t="s">
        <v>119</v>
      </c>
      <c r="C151" s="2" t="s">
        <v>14</v>
      </c>
      <c r="D151" s="5" t="s">
        <v>63</v>
      </c>
      <c r="E151" s="14">
        <v>1</v>
      </c>
      <c r="F151" s="14">
        <v>1</v>
      </c>
      <c r="G151" s="15">
        <v>0.3</v>
      </c>
      <c r="H151" s="56">
        <v>0</v>
      </c>
      <c r="I151" s="3">
        <f aca="true" t="shared" si="7" ref="I151:I162">PRODUCT(H151,G151)</f>
        <v>0</v>
      </c>
      <c r="J151" s="17"/>
    </row>
    <row r="152" spans="1:10" ht="12">
      <c r="A152" s="24" t="s">
        <v>351</v>
      </c>
      <c r="B152" s="2" t="s">
        <v>119</v>
      </c>
      <c r="C152" s="2" t="s">
        <v>14</v>
      </c>
      <c r="D152" s="5" t="s">
        <v>63</v>
      </c>
      <c r="E152" s="14">
        <v>1</v>
      </c>
      <c r="F152" s="14">
        <v>1</v>
      </c>
      <c r="G152" s="15">
        <v>0.167</v>
      </c>
      <c r="H152" s="56">
        <v>0</v>
      </c>
      <c r="I152" s="3">
        <f t="shared" si="7"/>
        <v>0</v>
      </c>
      <c r="J152" s="17"/>
    </row>
    <row r="153" spans="1:10" ht="12">
      <c r="A153" s="24" t="s">
        <v>352</v>
      </c>
      <c r="B153" s="2" t="s">
        <v>119</v>
      </c>
      <c r="C153" s="2" t="s">
        <v>14</v>
      </c>
      <c r="D153" s="5" t="s">
        <v>63</v>
      </c>
      <c r="E153" s="14">
        <v>1</v>
      </c>
      <c r="F153" s="14">
        <v>1</v>
      </c>
      <c r="G153" s="15">
        <v>0.14</v>
      </c>
      <c r="H153" s="56">
        <v>0</v>
      </c>
      <c r="I153" s="3">
        <f t="shared" si="7"/>
        <v>0</v>
      </c>
      <c r="J153" s="17"/>
    </row>
    <row r="154" spans="1:4" ht="12.75">
      <c r="A154" s="1" t="s">
        <v>46</v>
      </c>
      <c r="D154" s="22"/>
    </row>
    <row r="155" spans="1:10" s="14" customFormat="1" ht="12">
      <c r="A155" s="75" t="s">
        <v>3</v>
      </c>
      <c r="B155" s="2" t="s">
        <v>119</v>
      </c>
      <c r="C155" s="2" t="s">
        <v>14</v>
      </c>
      <c r="D155" s="5" t="s">
        <v>74</v>
      </c>
      <c r="E155" s="14">
        <v>1</v>
      </c>
      <c r="F155" s="14">
        <v>1</v>
      </c>
      <c r="G155" s="15">
        <v>0.3</v>
      </c>
      <c r="H155" s="65">
        <v>1</v>
      </c>
      <c r="I155" s="3">
        <f>PRODUCT(H155,G155)</f>
        <v>0.3</v>
      </c>
      <c r="J155" s="42"/>
    </row>
    <row r="156" spans="1:10" s="14" customFormat="1" ht="12.75">
      <c r="A156" s="19" t="s">
        <v>354</v>
      </c>
      <c r="B156" s="21"/>
      <c r="C156" s="21"/>
      <c r="G156" s="15"/>
      <c r="H156" s="56"/>
      <c r="I156" s="15"/>
      <c r="J156" s="17"/>
    </row>
    <row r="157" spans="1:11" s="14" customFormat="1" ht="12">
      <c r="A157" s="66" t="s">
        <v>363</v>
      </c>
      <c r="B157" s="21" t="s">
        <v>119</v>
      </c>
      <c r="C157" s="21" t="s">
        <v>355</v>
      </c>
      <c r="D157" s="5" t="s">
        <v>356</v>
      </c>
      <c r="E157" s="14">
        <v>1</v>
      </c>
      <c r="F157" s="14">
        <v>1</v>
      </c>
      <c r="G157" s="15">
        <v>2.1</v>
      </c>
      <c r="H157" s="56">
        <v>0</v>
      </c>
      <c r="I157" s="3">
        <f t="shared" si="7"/>
        <v>0</v>
      </c>
      <c r="J157" s="17">
        <v>1</v>
      </c>
      <c r="K157" s="14" t="s">
        <v>63</v>
      </c>
    </row>
    <row r="158" spans="1:11" s="14" customFormat="1" ht="12">
      <c r="A158" s="66"/>
      <c r="B158" s="21" t="s">
        <v>357</v>
      </c>
      <c r="C158" s="21" t="s">
        <v>355</v>
      </c>
      <c r="D158" s="5" t="s">
        <v>358</v>
      </c>
      <c r="E158" s="14">
        <v>1</v>
      </c>
      <c r="F158" s="14">
        <v>1</v>
      </c>
      <c r="G158" s="15">
        <v>1.13</v>
      </c>
      <c r="H158" s="56">
        <v>0</v>
      </c>
      <c r="I158" s="3">
        <f t="shared" si="7"/>
        <v>0</v>
      </c>
      <c r="J158" s="17">
        <v>2</v>
      </c>
      <c r="K158" s="67">
        <v>2.26</v>
      </c>
    </row>
    <row r="159" spans="1:11" s="14" customFormat="1" ht="12">
      <c r="A159" s="66" t="s">
        <v>364</v>
      </c>
      <c r="B159" s="21" t="s">
        <v>119</v>
      </c>
      <c r="C159" s="21" t="s">
        <v>355</v>
      </c>
      <c r="D159" s="5" t="s">
        <v>359</v>
      </c>
      <c r="E159" s="14">
        <v>1</v>
      </c>
      <c r="F159" s="14">
        <v>1</v>
      </c>
      <c r="G159" s="15">
        <v>2.1</v>
      </c>
      <c r="H159" s="56">
        <v>0</v>
      </c>
      <c r="I159" s="3">
        <f t="shared" si="7"/>
        <v>0</v>
      </c>
      <c r="J159" s="17">
        <v>1</v>
      </c>
      <c r="K159" s="14" t="s">
        <v>63</v>
      </c>
    </row>
    <row r="160" spans="1:11" s="14" customFormat="1" ht="12">
      <c r="A160" s="66"/>
      <c r="B160" s="21" t="s">
        <v>357</v>
      </c>
      <c r="C160" s="21" t="s">
        <v>355</v>
      </c>
      <c r="D160" s="5" t="s">
        <v>360</v>
      </c>
      <c r="E160" s="14">
        <v>1</v>
      </c>
      <c r="F160" s="14">
        <v>1</v>
      </c>
      <c r="G160" s="15">
        <v>1.13</v>
      </c>
      <c r="H160" s="56">
        <v>0</v>
      </c>
      <c r="I160" s="3">
        <f t="shared" si="7"/>
        <v>0</v>
      </c>
      <c r="J160" s="17">
        <v>2</v>
      </c>
      <c r="K160" s="67">
        <v>2.26</v>
      </c>
    </row>
    <row r="161" spans="1:11" s="14" customFormat="1" ht="12">
      <c r="A161" s="72" t="s">
        <v>365</v>
      </c>
      <c r="B161" s="21" t="s">
        <v>119</v>
      </c>
      <c r="C161" s="21" t="s">
        <v>355</v>
      </c>
      <c r="D161" s="5" t="s">
        <v>361</v>
      </c>
      <c r="E161" s="14">
        <v>1</v>
      </c>
      <c r="F161" s="14">
        <v>1</v>
      </c>
      <c r="G161" s="15">
        <v>2.07</v>
      </c>
      <c r="H161" s="65">
        <v>1</v>
      </c>
      <c r="I161" s="3">
        <f t="shared" si="7"/>
        <v>2.07</v>
      </c>
      <c r="J161" s="17">
        <v>1</v>
      </c>
      <c r="K161" s="14" t="s">
        <v>63</v>
      </c>
    </row>
    <row r="162" spans="1:11" ht="12">
      <c r="A162" s="66"/>
      <c r="B162" s="2" t="s">
        <v>357</v>
      </c>
      <c r="C162" s="2" t="s">
        <v>355</v>
      </c>
      <c r="D162" s="5" t="s">
        <v>362</v>
      </c>
      <c r="E162" s="14">
        <v>1</v>
      </c>
      <c r="F162" s="14">
        <v>1</v>
      </c>
      <c r="G162" s="15">
        <v>1.13</v>
      </c>
      <c r="H162" s="56">
        <v>0</v>
      </c>
      <c r="I162" s="3">
        <f t="shared" si="7"/>
        <v>0</v>
      </c>
      <c r="J162" s="17">
        <v>2</v>
      </c>
      <c r="K162" s="39">
        <v>2.26</v>
      </c>
    </row>
    <row r="163" spans="2:10" s="14" customFormat="1" ht="12">
      <c r="B163" s="12"/>
      <c r="C163" s="21"/>
      <c r="D163" s="26"/>
      <c r="G163" s="15"/>
      <c r="H163" s="55"/>
      <c r="I163" s="3"/>
      <c r="J163" s="17"/>
    </row>
    <row r="164" spans="1:10" s="27" customFormat="1" ht="12">
      <c r="A164" s="31" t="s">
        <v>107</v>
      </c>
      <c r="B164" s="33"/>
      <c r="C164" s="34"/>
      <c r="D164" s="35"/>
      <c r="G164" s="36"/>
      <c r="H164" s="48"/>
      <c r="I164" s="36">
        <f>SUM(I139:I163)</f>
        <v>19.59</v>
      </c>
      <c r="J164" s="37"/>
    </row>
    <row r="165" spans="1:10" s="27" customFormat="1" ht="12">
      <c r="A165" s="31" t="s">
        <v>102</v>
      </c>
      <c r="B165" s="33"/>
      <c r="C165" s="34"/>
      <c r="D165" s="38"/>
      <c r="G165" s="36"/>
      <c r="H165" s="48"/>
      <c r="I165" s="36">
        <f>SUM(I51,I87,I100,I129,I135,I164)</f>
        <v>118.87</v>
      </c>
      <c r="J165" s="37"/>
    </row>
    <row r="166" spans="1:10" s="14" customFormat="1" ht="12">
      <c r="A166" s="26"/>
      <c r="B166" s="12"/>
      <c r="C166" s="21"/>
      <c r="D166" s="23"/>
      <c r="G166" s="15"/>
      <c r="H166" s="55"/>
      <c r="I166" s="15"/>
      <c r="J166" s="17"/>
    </row>
    <row r="167" spans="1:10" s="5" customFormat="1" ht="12.75">
      <c r="A167" s="4" t="s">
        <v>23</v>
      </c>
      <c r="B167" s="13"/>
      <c r="C167" s="6"/>
      <c r="D167" s="11"/>
      <c r="G167" s="7"/>
      <c r="H167" s="57"/>
      <c r="I167" s="7"/>
      <c r="J167" s="9"/>
    </row>
    <row r="168" spans="1:10" s="14" customFormat="1" ht="13.5">
      <c r="A168" s="19" t="s">
        <v>45</v>
      </c>
      <c r="B168" s="20"/>
      <c r="C168" s="21"/>
      <c r="D168" s="64"/>
      <c r="G168" s="15"/>
      <c r="H168" s="55"/>
      <c r="I168" s="15"/>
      <c r="J168" s="17"/>
    </row>
    <row r="169" spans="1:10" s="14" customFormat="1" ht="12">
      <c r="A169" s="76" t="s">
        <v>369</v>
      </c>
      <c r="B169" s="20" t="s">
        <v>119</v>
      </c>
      <c r="C169" s="21" t="s">
        <v>112</v>
      </c>
      <c r="D169" s="61" t="s">
        <v>374</v>
      </c>
      <c r="E169" s="14">
        <v>1</v>
      </c>
      <c r="F169" s="14">
        <v>1</v>
      </c>
      <c r="G169" s="15">
        <v>6.2</v>
      </c>
      <c r="H169" s="65">
        <v>1</v>
      </c>
      <c r="I169" s="3">
        <f>PRODUCT(H169,G169)</f>
        <v>6.2</v>
      </c>
      <c r="J169" s="17"/>
    </row>
    <row r="170" spans="1:10" s="14" customFormat="1" ht="12">
      <c r="A170" s="76" t="s">
        <v>368</v>
      </c>
      <c r="B170" s="20" t="s">
        <v>119</v>
      </c>
      <c r="C170" s="21" t="s">
        <v>112</v>
      </c>
      <c r="D170" s="61" t="s">
        <v>375</v>
      </c>
      <c r="E170" s="14">
        <v>1</v>
      </c>
      <c r="F170" s="14">
        <v>1</v>
      </c>
      <c r="G170" s="15">
        <v>10.38</v>
      </c>
      <c r="H170" s="65">
        <v>1</v>
      </c>
      <c r="I170" s="3">
        <f>PRODUCT(H170,G170)</f>
        <v>10.38</v>
      </c>
      <c r="J170" s="17"/>
    </row>
    <row r="171" spans="1:10" s="14" customFormat="1" ht="12">
      <c r="A171" s="76"/>
      <c r="B171" s="20"/>
      <c r="C171" s="21"/>
      <c r="D171" s="78" t="s">
        <v>382</v>
      </c>
      <c r="G171" s="15"/>
      <c r="H171" s="65"/>
      <c r="I171" s="3"/>
      <c r="J171" s="17"/>
    </row>
    <row r="172" spans="1:10" s="14" customFormat="1" ht="12">
      <c r="A172" s="76" t="s">
        <v>373</v>
      </c>
      <c r="B172" s="20" t="s">
        <v>119</v>
      </c>
      <c r="C172" s="21" t="s">
        <v>112</v>
      </c>
      <c r="D172" s="5" t="s">
        <v>176</v>
      </c>
      <c r="E172" s="14">
        <v>1</v>
      </c>
      <c r="F172" s="14">
        <v>1</v>
      </c>
      <c r="G172" s="15">
        <v>6.28</v>
      </c>
      <c r="H172" s="65">
        <v>1</v>
      </c>
      <c r="I172" s="3">
        <f>PRODUCT(H172,G172)</f>
        <v>6.28</v>
      </c>
      <c r="J172" s="17"/>
    </row>
    <row r="173" spans="1:10" s="14" customFormat="1" ht="12">
      <c r="A173" s="76"/>
      <c r="B173" s="20"/>
      <c r="C173" s="21"/>
      <c r="D173" s="78" t="s">
        <v>381</v>
      </c>
      <c r="G173" s="15"/>
      <c r="H173" s="65"/>
      <c r="I173" s="3"/>
      <c r="J173" s="17"/>
    </row>
    <row r="174" spans="1:10" s="14" customFormat="1" ht="12">
      <c r="A174" s="76" t="s">
        <v>376</v>
      </c>
      <c r="B174" s="20" t="s">
        <v>119</v>
      </c>
      <c r="C174" s="21" t="s">
        <v>112</v>
      </c>
      <c r="D174" s="61" t="s">
        <v>377</v>
      </c>
      <c r="E174" s="14">
        <v>1</v>
      </c>
      <c r="F174" s="14">
        <v>1</v>
      </c>
      <c r="G174" s="15">
        <v>6.64</v>
      </c>
      <c r="H174" s="65">
        <v>0</v>
      </c>
      <c r="I174" s="3">
        <f>PRODUCT(H174,G174)</f>
        <v>0</v>
      </c>
      <c r="J174" s="17"/>
    </row>
    <row r="175" spans="1:250" s="14" customFormat="1" ht="25.5">
      <c r="A175" s="77" t="s">
        <v>372</v>
      </c>
      <c r="B175" s="20" t="s">
        <v>370</v>
      </c>
      <c r="C175" s="21" t="s">
        <v>112</v>
      </c>
      <c r="D175" s="68" t="s">
        <v>371</v>
      </c>
      <c r="E175" s="14">
        <v>1</v>
      </c>
      <c r="F175" s="14">
        <v>1</v>
      </c>
      <c r="G175" s="15">
        <v>19.59</v>
      </c>
      <c r="H175" s="59">
        <v>2</v>
      </c>
      <c r="I175" s="3">
        <v>58.77</v>
      </c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</row>
    <row r="176" spans="1:10" s="14" customFormat="1" ht="24.75">
      <c r="A176" s="76" t="s">
        <v>367</v>
      </c>
      <c r="B176" s="20" t="s">
        <v>119</v>
      </c>
      <c r="C176" s="21" t="s">
        <v>112</v>
      </c>
      <c r="D176" s="61" t="s">
        <v>378</v>
      </c>
      <c r="E176" s="14">
        <v>1</v>
      </c>
      <c r="F176" s="14">
        <v>1</v>
      </c>
      <c r="G176" s="15">
        <v>10.38</v>
      </c>
      <c r="H176" s="65">
        <v>3</v>
      </c>
      <c r="I176" s="3">
        <f>PRODUCT(H176,G176)</f>
        <v>31.14</v>
      </c>
      <c r="J176" s="17"/>
    </row>
    <row r="177" spans="1:10" s="14" customFormat="1" ht="24.75">
      <c r="A177" s="76" t="s">
        <v>380</v>
      </c>
      <c r="B177" s="20" t="s">
        <v>119</v>
      </c>
      <c r="C177" s="21" t="s">
        <v>112</v>
      </c>
      <c r="D177" s="61" t="s">
        <v>379</v>
      </c>
      <c r="E177" s="14">
        <v>1</v>
      </c>
      <c r="F177" s="14">
        <v>1</v>
      </c>
      <c r="G177" s="15">
        <v>6.28</v>
      </c>
      <c r="H177" s="65">
        <v>3</v>
      </c>
      <c r="I177" s="3">
        <f>PRODUCT(H177,G177)</f>
        <v>18.84</v>
      </c>
      <c r="J177" s="17"/>
    </row>
    <row r="178" spans="1:10" s="14" customFormat="1" ht="12">
      <c r="A178" s="76" t="s">
        <v>366</v>
      </c>
      <c r="B178" s="20" t="s">
        <v>119</v>
      </c>
      <c r="C178" s="21" t="s">
        <v>112</v>
      </c>
      <c r="D178" s="5"/>
      <c r="E178" s="14">
        <v>1</v>
      </c>
      <c r="F178" s="14">
        <v>1</v>
      </c>
      <c r="G178" s="15" t="s">
        <v>63</v>
      </c>
      <c r="H178" s="65">
        <v>1</v>
      </c>
      <c r="I178" s="3">
        <f>PRODUCT(H178,G178)</f>
        <v>1</v>
      </c>
      <c r="J178" s="17"/>
    </row>
    <row r="179" spans="1:10" s="14" customFormat="1" ht="12.75">
      <c r="A179" s="19" t="s">
        <v>294</v>
      </c>
      <c r="B179" s="20"/>
      <c r="C179" s="21"/>
      <c r="D179" s="26"/>
      <c r="G179" s="15"/>
      <c r="H179" s="56" t="s">
        <v>63</v>
      </c>
      <c r="I179" s="3"/>
      <c r="J179" s="17"/>
    </row>
    <row r="180" spans="1:12" s="14" customFormat="1" ht="12">
      <c r="A180" s="79" t="s">
        <v>383</v>
      </c>
      <c r="B180" s="20" t="s">
        <v>119</v>
      </c>
      <c r="C180" s="21" t="s">
        <v>295</v>
      </c>
      <c r="D180" s="32" t="s">
        <v>298</v>
      </c>
      <c r="E180" s="14">
        <v>1</v>
      </c>
      <c r="F180" s="14">
        <v>1</v>
      </c>
      <c r="G180" s="3">
        <v>5.71</v>
      </c>
      <c r="H180" s="59">
        <v>0</v>
      </c>
      <c r="I180" s="3">
        <f>PRODUCT(H180,G180)</f>
        <v>0</v>
      </c>
      <c r="J180" s="17"/>
      <c r="L180" s="40"/>
    </row>
    <row r="181" spans="1:10" s="14" customFormat="1" ht="12.75">
      <c r="A181" s="19" t="s">
        <v>179</v>
      </c>
      <c r="B181" s="20"/>
      <c r="C181" s="21"/>
      <c r="D181" s="26"/>
      <c r="G181" s="15"/>
      <c r="H181" s="56" t="s">
        <v>63</v>
      </c>
      <c r="I181" s="3"/>
      <c r="J181" s="17"/>
    </row>
    <row r="182" spans="1:10" s="14" customFormat="1" ht="37.5">
      <c r="A182" s="76" t="s">
        <v>302</v>
      </c>
      <c r="B182" s="20" t="s">
        <v>119</v>
      </c>
      <c r="C182" s="21" t="s">
        <v>177</v>
      </c>
      <c r="D182" s="32" t="s">
        <v>178</v>
      </c>
      <c r="E182" s="14">
        <v>1</v>
      </c>
      <c r="F182" s="14">
        <v>1</v>
      </c>
      <c r="G182" s="3">
        <v>4.5</v>
      </c>
      <c r="H182" s="65">
        <v>7</v>
      </c>
      <c r="I182" s="3">
        <f>PRODUCT(H182,G182)</f>
        <v>31.5</v>
      </c>
      <c r="J182" s="17"/>
    </row>
    <row r="183" spans="1:10" s="14" customFormat="1" ht="24.75">
      <c r="A183" s="76" t="s">
        <v>301</v>
      </c>
      <c r="B183" s="20" t="s">
        <v>119</v>
      </c>
      <c r="C183" s="21" t="s">
        <v>177</v>
      </c>
      <c r="D183" s="32" t="s">
        <v>180</v>
      </c>
      <c r="E183" s="14">
        <v>1</v>
      </c>
      <c r="F183" s="14">
        <v>1</v>
      </c>
      <c r="G183" s="3">
        <v>4.93</v>
      </c>
      <c r="H183" s="65">
        <v>1</v>
      </c>
      <c r="I183" s="3">
        <f>PRODUCT(H183,G183)</f>
        <v>4.93</v>
      </c>
      <c r="J183" s="17"/>
    </row>
    <row r="184" spans="1:10" s="14" customFormat="1" ht="24.75">
      <c r="A184" s="76" t="s">
        <v>300</v>
      </c>
      <c r="B184" s="20" t="s">
        <v>119</v>
      </c>
      <c r="C184" s="21" t="s">
        <v>177</v>
      </c>
      <c r="D184" s="61" t="s">
        <v>299</v>
      </c>
      <c r="E184" s="14">
        <v>1</v>
      </c>
      <c r="F184" s="14">
        <v>1</v>
      </c>
      <c r="G184" s="3">
        <v>12.75</v>
      </c>
      <c r="H184" s="65">
        <v>1</v>
      </c>
      <c r="I184" s="3">
        <f>PRODUCT(H184,G184)</f>
        <v>12.75</v>
      </c>
      <c r="J184" s="17"/>
    </row>
    <row r="185" spans="1:10" s="14" customFormat="1" ht="12.75">
      <c r="A185" s="19" t="s">
        <v>96</v>
      </c>
      <c r="B185" s="20"/>
      <c r="G185" s="15"/>
      <c r="H185" s="55"/>
      <c r="J185" s="17"/>
    </row>
    <row r="186" spans="1:10" ht="12">
      <c r="A186" s="71" t="s">
        <v>44</v>
      </c>
      <c r="B186" s="12" t="s">
        <v>119</v>
      </c>
      <c r="C186" s="2" t="s">
        <v>64</v>
      </c>
      <c r="D186" s="5" t="s">
        <v>65</v>
      </c>
      <c r="E186">
        <v>1</v>
      </c>
      <c r="F186">
        <v>1</v>
      </c>
      <c r="G186" s="3">
        <v>1.98</v>
      </c>
      <c r="H186" s="65">
        <v>7</v>
      </c>
      <c r="I186" s="3">
        <f>PRODUCT(H186,G186)</f>
        <v>13.86</v>
      </c>
      <c r="J186" s="8" t="s">
        <v>111</v>
      </c>
    </row>
    <row r="187" spans="1:9" ht="12">
      <c r="A187" s="71" t="s">
        <v>66</v>
      </c>
      <c r="B187" s="12" t="s">
        <v>119</v>
      </c>
      <c r="C187" s="2" t="s">
        <v>68</v>
      </c>
      <c r="D187" s="5" t="s">
        <v>67</v>
      </c>
      <c r="E187">
        <v>1</v>
      </c>
      <c r="F187">
        <v>1</v>
      </c>
      <c r="G187" s="3">
        <v>0.125</v>
      </c>
      <c r="H187" s="65">
        <v>7</v>
      </c>
      <c r="I187" s="3">
        <f>PRODUCT(H187,G187)</f>
        <v>0.875</v>
      </c>
    </row>
    <row r="188" spans="2:10" s="14" customFormat="1" ht="12">
      <c r="B188" s="20"/>
      <c r="C188" s="21"/>
      <c r="D188" s="5"/>
      <c r="G188" s="15"/>
      <c r="H188" s="55"/>
      <c r="J188" s="17"/>
    </row>
    <row r="189" spans="1:4" ht="12.75">
      <c r="A189" s="19" t="s">
        <v>97</v>
      </c>
      <c r="D189" s="14"/>
    </row>
    <row r="190" spans="1:9" ht="12">
      <c r="A190" s="71" t="s">
        <v>69</v>
      </c>
      <c r="B190" s="12" t="s">
        <v>119</v>
      </c>
      <c r="C190" s="2" t="s">
        <v>71</v>
      </c>
      <c r="D190" s="5" t="s">
        <v>70</v>
      </c>
      <c r="E190">
        <v>1</v>
      </c>
      <c r="F190">
        <v>1</v>
      </c>
      <c r="G190" s="3">
        <v>0.25</v>
      </c>
      <c r="H190" s="65">
        <v>11</v>
      </c>
      <c r="I190" s="3">
        <f>PRODUCT(H190,G190)</f>
        <v>2.75</v>
      </c>
    </row>
    <row r="191" spans="2:10" s="14" customFormat="1" ht="12">
      <c r="B191" s="20"/>
      <c r="C191" s="21"/>
      <c r="D191" s="5"/>
      <c r="G191" s="15"/>
      <c r="H191" s="56" t="s">
        <v>63</v>
      </c>
      <c r="J191" s="17"/>
    </row>
    <row r="192" spans="1:10" s="14" customFormat="1" ht="12.75">
      <c r="A192" s="19" t="s">
        <v>98</v>
      </c>
      <c r="B192" s="20"/>
      <c r="C192" s="21"/>
      <c r="G192" s="15"/>
      <c r="H192" s="55"/>
      <c r="J192" s="17"/>
    </row>
    <row r="193" spans="1:9" ht="12">
      <c r="A193" s="71" t="s">
        <v>141</v>
      </c>
      <c r="B193" s="12" t="s">
        <v>119</v>
      </c>
      <c r="C193" s="2" t="s">
        <v>72</v>
      </c>
      <c r="D193" s="5" t="s">
        <v>116</v>
      </c>
      <c r="E193">
        <v>1</v>
      </c>
      <c r="F193">
        <v>1</v>
      </c>
      <c r="G193" s="3">
        <v>3.33</v>
      </c>
      <c r="H193" s="65">
        <v>11</v>
      </c>
      <c r="I193" s="3">
        <f>PRODUCT(H193,G193)</f>
        <v>36.63</v>
      </c>
    </row>
    <row r="194" spans="1:13" s="14" customFormat="1" ht="12">
      <c r="A194" s="71" t="s">
        <v>297</v>
      </c>
      <c r="B194" s="12" t="s">
        <v>119</v>
      </c>
      <c r="C194" s="2" t="s">
        <v>72</v>
      </c>
      <c r="D194" s="32" t="s">
        <v>296</v>
      </c>
      <c r="E194">
        <v>1</v>
      </c>
      <c r="F194">
        <v>1</v>
      </c>
      <c r="G194" s="3">
        <v>4.04</v>
      </c>
      <c r="H194" s="59">
        <v>1</v>
      </c>
      <c r="I194" s="3">
        <f>PRODUCT(H194,G194)</f>
        <v>4.04</v>
      </c>
      <c r="J194" s="8"/>
      <c r="K194" s="16"/>
      <c r="L194"/>
      <c r="M194" s="40"/>
    </row>
    <row r="195" spans="2:13" s="14" customFormat="1" ht="12">
      <c r="B195" s="20"/>
      <c r="C195" s="21"/>
      <c r="D195" s="26"/>
      <c r="G195" s="15"/>
      <c r="H195" s="55"/>
      <c r="I195" s="15"/>
      <c r="J195" s="17"/>
      <c r="K195" s="18"/>
      <c r="M195" s="29"/>
    </row>
    <row r="196" spans="1:10" s="27" customFormat="1" ht="12">
      <c r="A196" s="31" t="s">
        <v>22</v>
      </c>
      <c r="B196" s="33"/>
      <c r="C196" s="34"/>
      <c r="D196" s="35"/>
      <c r="G196" s="36"/>
      <c r="H196" s="48"/>
      <c r="I196" s="36">
        <f>SUM(I168:I194)</f>
        <v>239.94500000000002</v>
      </c>
      <c r="J196" s="37"/>
    </row>
    <row r="197" spans="1:10" s="27" customFormat="1" ht="12">
      <c r="A197" s="31" t="s">
        <v>102</v>
      </c>
      <c r="B197" s="33"/>
      <c r="C197" s="34"/>
      <c r="D197" s="38"/>
      <c r="G197" s="36"/>
      <c r="H197" s="48"/>
      <c r="I197" s="36">
        <f>SUM(I51,I87,I100,I129,I135,I164,I196)</f>
        <v>358.81500000000005</v>
      </c>
      <c r="J197" s="37"/>
    </row>
    <row r="198" spans="1:10" s="14" customFormat="1" ht="12">
      <c r="A198" s="30"/>
      <c r="B198" s="20"/>
      <c r="C198" s="21"/>
      <c r="D198" s="22"/>
      <c r="G198" s="15"/>
      <c r="H198" s="55"/>
      <c r="I198" s="15"/>
      <c r="J198" s="17"/>
    </row>
    <row r="199" spans="1:10" s="5" customFormat="1" ht="12.75">
      <c r="A199" s="4" t="s">
        <v>24</v>
      </c>
      <c r="B199" s="13"/>
      <c r="C199" s="6"/>
      <c r="D199" s="11"/>
      <c r="G199" s="7"/>
      <c r="H199" s="57"/>
      <c r="I199" s="7"/>
      <c r="J199" s="9"/>
    </row>
    <row r="200" spans="1:10" s="14" customFormat="1" ht="12">
      <c r="A200" s="71" t="s">
        <v>187</v>
      </c>
      <c r="B200" s="20" t="s">
        <v>119</v>
      </c>
      <c r="C200" s="21" t="s">
        <v>71</v>
      </c>
      <c r="D200" s="5" t="s">
        <v>188</v>
      </c>
      <c r="E200" s="14">
        <v>1</v>
      </c>
      <c r="F200" s="14">
        <v>1</v>
      </c>
      <c r="G200" s="15">
        <v>0.06</v>
      </c>
      <c r="H200" s="65">
        <v>4</v>
      </c>
      <c r="I200" s="3">
        <f>PRODUCT(H200,G200)</f>
        <v>0.24</v>
      </c>
      <c r="J200" s="17"/>
    </row>
    <row r="201" spans="1:10" s="14" customFormat="1" ht="12">
      <c r="A201" s="71" t="s">
        <v>191</v>
      </c>
      <c r="B201" s="20" t="s">
        <v>119</v>
      </c>
      <c r="C201" s="21" t="s">
        <v>71</v>
      </c>
      <c r="D201" s="5" t="s">
        <v>0</v>
      </c>
      <c r="E201" s="14">
        <v>1</v>
      </c>
      <c r="F201" s="14">
        <v>1</v>
      </c>
      <c r="G201" s="15">
        <v>0.14</v>
      </c>
      <c r="H201" s="65">
        <v>4</v>
      </c>
      <c r="I201" s="3">
        <f>PRODUCT(H201,G201)</f>
        <v>0.56</v>
      </c>
      <c r="J201" s="17"/>
    </row>
    <row r="202" spans="1:10" s="14" customFormat="1" ht="12">
      <c r="A202" s="71" t="s">
        <v>189</v>
      </c>
      <c r="B202" s="20" t="s">
        <v>119</v>
      </c>
      <c r="C202" s="21" t="s">
        <v>71</v>
      </c>
      <c r="D202" s="5" t="s">
        <v>190</v>
      </c>
      <c r="E202" s="14">
        <v>1</v>
      </c>
      <c r="F202" s="14">
        <v>1</v>
      </c>
      <c r="G202" s="15">
        <v>0.1</v>
      </c>
      <c r="H202" s="65">
        <v>4</v>
      </c>
      <c r="I202" s="3">
        <f>PRODUCT(H202,G202)</f>
        <v>0.4</v>
      </c>
      <c r="J202" s="17"/>
    </row>
    <row r="203" spans="1:4" ht="12">
      <c r="A203" s="14"/>
      <c r="D203" s="14"/>
    </row>
    <row r="204" spans="1:4" ht="12">
      <c r="A204" s="14"/>
      <c r="D204" s="14"/>
    </row>
    <row r="205" spans="1:10" s="27" customFormat="1" ht="12">
      <c r="A205" s="31" t="s">
        <v>25</v>
      </c>
      <c r="B205" s="33"/>
      <c r="C205" s="34"/>
      <c r="D205" s="35"/>
      <c r="G205" s="36"/>
      <c r="H205" s="48"/>
      <c r="I205" s="36">
        <f>SUM(I200:I204)</f>
        <v>1.2000000000000002</v>
      </c>
      <c r="J205" s="37"/>
    </row>
    <row r="206" spans="1:10" s="27" customFormat="1" ht="12">
      <c r="A206" s="31" t="s">
        <v>102</v>
      </c>
      <c r="B206" s="33"/>
      <c r="C206" s="34"/>
      <c r="D206" s="38"/>
      <c r="G206" s="36"/>
      <c r="H206" s="48"/>
      <c r="I206" s="36">
        <f>SUM(I51,I87,I100,I129,I135,I164,I196,I205)</f>
        <v>360.01500000000004</v>
      </c>
      <c r="J206" s="37"/>
    </row>
    <row r="207" spans="2:10" ht="12">
      <c r="B207" s="2"/>
      <c r="C207" s="10"/>
      <c r="D207"/>
      <c r="F207" s="3"/>
      <c r="G207" s="28"/>
      <c r="I207" s="28"/>
      <c r="J207" s="12"/>
    </row>
    <row r="208" spans="2:10" ht="12">
      <c r="B208" s="2"/>
      <c r="D208"/>
      <c r="G208"/>
      <c r="I208"/>
      <c r="J208"/>
    </row>
    <row r="209" spans="2:10" s="14" customFormat="1" ht="12">
      <c r="B209" s="21"/>
      <c r="C209" s="21"/>
      <c r="D209" s="26"/>
      <c r="G209" s="15"/>
      <c r="H209" s="55"/>
      <c r="I209" s="15"/>
      <c r="J209" s="17"/>
    </row>
    <row r="210" spans="2:9" s="14" customFormat="1" ht="12">
      <c r="B210" s="21"/>
      <c r="C210" s="21"/>
      <c r="H210" s="55"/>
      <c r="I210" s="67"/>
    </row>
    <row r="211" spans="1:10" s="14" customFormat="1" ht="12">
      <c r="A211" s="30"/>
      <c r="B211" s="20"/>
      <c r="C211" s="21"/>
      <c r="D211" s="22"/>
      <c r="G211" s="15"/>
      <c r="H211" s="55"/>
      <c r="I211" s="15"/>
      <c r="J211" s="17"/>
    </row>
    <row r="215" spans="2:10" s="14" customFormat="1" ht="12.75">
      <c r="B215" s="20"/>
      <c r="C215" s="21"/>
      <c r="D215" s="26"/>
      <c r="G215" s="15"/>
      <c r="H215" s="55"/>
      <c r="J215" s="19"/>
    </row>
    <row r="222" spans="2:9" ht="12">
      <c r="B222" s="2"/>
      <c r="C222" s="10"/>
      <c r="D222"/>
      <c r="F222" s="3"/>
      <c r="G222" s="28"/>
      <c r="I222" s="28"/>
    </row>
  </sheetData>
  <hyperlinks>
    <hyperlink ref="J143" r:id="rId1" display="http://www.mouser.com/catalog/631/1202.pdf"/>
    <hyperlink ref="I3" r:id="rId2" display="http://www.mouser.com/search/ProductDetail.aspx?R=140-XRL35V1.0-RCvirtualkey21980000virtualkey140-XRL35V1.0-RC"/>
    <hyperlink ref="I2" r:id="rId3" display="http://www.mouser.com/search/productdetail.aspx?R=147-75-101-RCvirtualkey21980000virtualkey147-75-101-RC"/>
    <hyperlink ref="I209" r:id="rId4" display="http://www.mouser.com/search/ProductDetail.aspx?R=BQ014D0103J--virtualkey58110000virtualkey581-BQ014D0103J"/>
    <hyperlink ref="K12" r:id="rId5" display="http://www.mouser.com/search/ProductDetail.aspx?R=CMF5522M000FKBFvirtualkey61300000virtualkey71-CMF55-F-22M"/>
    <hyperlink ref="K138" r:id="rId6" display="http://www.mouser.com/search/ProductDetail.aspx?R=115-93-308-41-003000virtualkey57510000virtualkey575-393308"/>
    <hyperlink ref="K199" r:id="rId7" display="http://www.mouser.com/search/ProductDetail.aspx?R=271-1.0M-RCvirtualkey21980000virtualkey271-1.0M-RC"/>
    <hyperlink ref="K198" r:id="rId8" display="http://www.mouser.com/search/ProductDetail.aspx?R=T350G106K035ATvirtualkey64600000virtualkey80-T350G106K035AT"/>
    <hyperlink ref="K172" r:id="rId9" display="http://www.mouser.com/search/ProductDetail.aspx?R=271-10-RCvirtualkey21980000virtualkey271-10-RC"/>
    <hyperlink ref="K196" r:id="rId10" display="http://www.mouser.com/search/ProductDetail.aspx?R=271-150K-RCvirtualkey21980000virtualkey271-150K-RC"/>
    <hyperlink ref="K197" r:id="rId11" display="http://www.mouser.com/search/ProductDetail.aspx?R=T350G106K035ATvirtualkey64600000virtualkey80-T350G106K035AT"/>
    <hyperlink ref="K154" r:id="rId12" display="http://www.mouser.com/search/ProductDetail.aspx?R=BQ074D0474J--virtualkey58110000virtualkey581-BQ074D0474J"/>
    <hyperlink ref="K155" r:id="rId13" display="http://www.mouser.com/search/ProductDetail.aspx?R=BQ074D0474J--virtualkey58110000virtualkey581-BQ074D0474J"/>
    <hyperlink ref="K212" r:id="rId14" display="http://www.mouser.com/search/ProductDetail.aspx?R=BQ014D0153J--virtualkey58110000virtualkey581-BQ014D0153J"/>
    <hyperlink ref="K214" r:id="rId15" display="http://www.mouser.com/search/ProductDetail.aspx?R=BQ074D0474J--virtualkey58110000virtualkey581-BQ074D0474J"/>
    <hyperlink ref="K213" r:id="rId16" display="http://www.mouser.com/search/ProductDetail.aspx?R=BQ014D0224J--virtualkey58110000virtualkey581-BQ014D0224J"/>
    <hyperlink ref="K207" r:id="rId17" display="http://www.mouser.com/search/ProductDetail.aspx?R=T350G106K035ATvirtualkey64600000virtualkey80-T350G106K035AT"/>
    <hyperlink ref="K217" r:id="rId18" display="http://www.mouser.com/search/ProductDetail.aspx?R=1N4148virtualkey61350000virtualkey78-1N4148"/>
    <hyperlink ref="K187" r:id="rId19" display="http://www.mouser.com/search/ProductDetail.aspx?R=CMF5522M000FKBFvirtualkey61300000virtualkey71-CMF55-F-22M"/>
    <hyperlink ref="K193" r:id="rId20" display="http://www.mouser.com/search/ProductDetail.aspx?R=RPE5C1H330J2P1Z03Bvirtualkey64800000virtualkey81-RPE5C1H330J2P1Z03"/>
    <hyperlink ref="K219" r:id="rId21" display="http://www.mouser.com/search/ProductDetail.aspx?R=271-27K-RCvirtualkey21980000virtualkey271-27K-RC"/>
    <hyperlink ref="K220" r:id="rId22" display="http://www.mouser.com/search/ProductDetail.aspx?R=271-27K-RCvirtualkey21980000virtualkey271-27K-RC"/>
    <hyperlink ref="K122" r:id="rId23" display="http://www.mouser.com/search/ProductDetail.aspx?R=115-93-308-41-003000virtualkey57510000virtualkey575-393308"/>
    <hyperlink ref="K186" r:id="rId24" display="http://www.mouser.com/search/ProductDetail.aspx?R=271-1.0M-RCvirtualkey21980000virtualkey271-1.0M-RC"/>
    <hyperlink ref="K3" r:id="rId25" display="http://www.mouser.com/search/ProductDetail.aspx?R=271-100K-RCvirtualkey21980000virtualkey271-100K-RC"/>
    <hyperlink ref="K145" r:id="rId26" display="http://www.mouser.com/search/ProductDetail.aspx?R=271-100-RCvirtualkey21980000virtualkey271-100-RC"/>
    <hyperlink ref="K146" r:id="rId27" display="http://www.mouser.com/search/ProductDetail.aspx?R=271-330-RCvirtualkey21980000virtualkey271-330-RC"/>
    <hyperlink ref="K147" r:id="rId28" display="http://www.mouser.com/search/ProductDetail.aspx?R=271-470-RCvirtualkey21980000virtualkey271-470-RC"/>
    <hyperlink ref="K148" r:id="rId29" display="http://www.mouser.com/search/ProductDetail.aspx?R=271-620-RCvirtualkey21980000virtualkey271-620-RC"/>
    <hyperlink ref="K149" r:id="rId30" display="http://www.mouser.com/search/ProductDetail.aspx?R=271-620-RCvirtualkey21980000virtualkey271-620-RC"/>
    <hyperlink ref="K183" r:id="rId31" display="http://www.mouser.com/search/ProductDetail.aspx?R=271-220K-RCvirtualkey21980000virtualkey271-220K-RC"/>
    <hyperlink ref="K185" r:id="rId32" display="http://www.mouser.com/search/ProductDetail.aspx?R=271-470K-RCvirtualkey21980000virtualkey271-470K-RC"/>
    <hyperlink ref="K188" r:id="rId33" display="http://www.mouser.com/search/ProductDetail.aspx?R=CMF5522M000FKBFvirtualkey61300000virtualkey71-CMF55-F-22M"/>
    <hyperlink ref="K192" r:id="rId34" display="http://www.mouser.com/search/ProductDetail.aspx?R=RPE5C1H330J2P1Z03Bvirtualkey64800000virtualkey81-RPE5C1H330J2P1Z03"/>
    <hyperlink ref="K203" r:id="rId35" display="http://www.mouser.com/search/ProductDetail.aspx?R=BQ014D0224J--virtualkey58110000virtualkey581-BQ014D0224J"/>
    <hyperlink ref="K218" r:id="rId36" display="http://www.mouser.com/search/ProductDetail.aspx?R=271-560-RCvirtualkey21980000virtualkey271-560-RC"/>
    <hyperlink ref="K204" r:id="rId37" display="http://www.mouser.com/search/ProductDetail.aspx?R=C0805C104J5RACTUvirtualkey64600000virtualkey80-C0805C104J5R"/>
    <hyperlink ref="K181" r:id="rId38" display="http://www.web-tronics.com/ca3046.html"/>
    <hyperlink ref="K121" r:id="rId39" display="http://www.mouser.com/search/ProductDetail.aspx?R=115-93-308-41-003000virtualkey57510000virtualkey575-393308"/>
    <hyperlink ref="K209" r:id="rId40" display="http://www.mouser.com/search/ProductDetail.aspx?R=271-27K-RCvirtualkey21980000virtualkey271-27K-RC"/>
    <hyperlink ref="K144" r:id="rId41" display="http://www.mouser.com/search/ProductDetail.aspx?R=271-10-RCvirtualkey21980000virtualkey271-10-RC"/>
    <hyperlink ref="K182" r:id="rId42" display="http://www.mouser.com/search/ProductDetail.aspx?R=271-100K-RCvirtualkey21980000virtualkey271-100K-RC"/>
    <hyperlink ref="K191" r:id="rId43" display="http://www.mouser.com/search/ProductDetail.aspx?R=RPE5C1H100J2P1Z03Bvirtualkey64800000virtualkey81-RPE5C1H100J2P1Z03"/>
    <hyperlink ref="K4" r:id="rId44" display="http://www.mouser.com/search/ProductDetail.aspx?R=271-100K-RCvirtualkey21980000virtualkey271-100K-RC"/>
    <hyperlink ref="K7" r:id="rId45" display="http://www.mouser.com/search/ProductDetail.aspx?R=CMF5522M000FKBFvirtualkey61300000virtualkey71-CMF55-F-22M"/>
    <hyperlink ref="K9" r:id="rId46" display="http://www.mouser.com/search/ProductDetail.aspx?R=CMF5522M000FKBFvirtualkey61300000virtualkey71-CMF55-F-22M"/>
    <hyperlink ref="K39" r:id="rId47" display="http://www.mouser.com/search/ProductDetail.aspx?R=CMF5522M000FKBFvirtualkey61300000virtualkey71-CMF55-F-22M"/>
    <hyperlink ref="K6" r:id="rId48" display="http://www.mouser.com/search/ProductDetail.aspx?R=271-100K-RCvirtualkey21980000virtualkey271-100K-RC"/>
    <hyperlink ref="K8" r:id="rId49" display="http://www.mouser.com/search/ProductDetail.aspx?R=CMF5522M000FKBFvirtualkey61300000virtualkey71-CMF55-F-22M"/>
    <hyperlink ref="K5" r:id="rId50" display="http://www.mouser.com/search/ProductDetail.aspx?R=271-100K-RCvirtualkey21980000virtualkey271-100K-RC"/>
    <hyperlink ref="K179" r:id="rId51" display="http://www.web-tronics.com/ca3046.html"/>
    <hyperlink ref="K151" r:id="rId52" display="http://www.mouser.com/search/ProductDetail.aspx?R=271-620-RCvirtualkey21980000virtualkey271-620-RC"/>
    <hyperlink ref="K152" r:id="rId53" display="http://www.mouser.com/search/ProductDetail.aspx?R=271-620-RCvirtualkey21980000virtualkey271-620-RC"/>
    <hyperlink ref="K174" r:id="rId54" display="http://www.mouser.com/search/ProductDetail.aspx?R=271-10-RCvirtualkey21980000virtualkey271-10-RC"/>
  </hyperlinks>
  <printOptions/>
  <pageMargins left="0.75" right="0.75" top="1" bottom="1" header="0.5" footer="0.5"/>
  <pageSetup horizontalDpi="600" verticalDpi="600" orientation="portrait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IV18"/>
    </sheetView>
  </sheetViews>
  <sheetFormatPr defaultColWidth="9.140625" defaultRowHeight="12.75"/>
  <cols>
    <col min="1" max="16384" width="8.8515625" style="0" customWidth="1"/>
  </cols>
  <sheetData>
    <row r="1" ht="12">
      <c r="A1" t="s">
        <v>93</v>
      </c>
    </row>
    <row r="2" ht="12">
      <c r="A2" t="s">
        <v>89</v>
      </c>
    </row>
    <row r="3" ht="12">
      <c r="A3" t="s">
        <v>94</v>
      </c>
    </row>
    <row r="4" spans="1:13" ht="12">
      <c r="A4" t="s">
        <v>95</v>
      </c>
      <c r="B4" t="s">
        <v>119</v>
      </c>
      <c r="C4" t="s">
        <v>9</v>
      </c>
      <c r="D4" t="s">
        <v>13</v>
      </c>
      <c r="E4">
        <v>1</v>
      </c>
      <c r="F4">
        <v>1</v>
      </c>
      <c r="G4" s="39">
        <v>0.04</v>
      </c>
      <c r="H4">
        <v>4</v>
      </c>
      <c r="I4" s="39">
        <v>0.16</v>
      </c>
      <c r="J4">
        <v>12</v>
      </c>
      <c r="K4" s="39">
        <v>0.48</v>
      </c>
      <c r="M4" t="s">
        <v>76</v>
      </c>
    </row>
    <row r="5" ht="12">
      <c r="A5" t="s">
        <v>84</v>
      </c>
    </row>
    <row r="6" spans="1:13" ht="12">
      <c r="A6" t="s">
        <v>82</v>
      </c>
      <c r="B6" t="s">
        <v>119</v>
      </c>
      <c r="C6" t="s">
        <v>52</v>
      </c>
      <c r="D6" t="s">
        <v>80</v>
      </c>
      <c r="E6">
        <v>1</v>
      </c>
      <c r="F6">
        <v>1</v>
      </c>
      <c r="G6" s="39">
        <v>0.25</v>
      </c>
      <c r="H6">
        <v>2</v>
      </c>
      <c r="I6" s="39">
        <v>0.5</v>
      </c>
      <c r="J6">
        <v>6</v>
      </c>
      <c r="K6" s="39">
        <v>1.5</v>
      </c>
      <c r="L6" t="s">
        <v>83</v>
      </c>
      <c r="M6" t="s">
        <v>81</v>
      </c>
    </row>
    <row r="7" ht="12">
      <c r="A7" t="s">
        <v>85</v>
      </c>
    </row>
    <row r="8" spans="1:13" ht="12">
      <c r="A8" t="s">
        <v>26</v>
      </c>
      <c r="B8" t="s">
        <v>119</v>
      </c>
      <c r="C8" t="s">
        <v>52</v>
      </c>
      <c r="D8" t="s">
        <v>31</v>
      </c>
      <c r="E8">
        <v>1</v>
      </c>
      <c r="F8">
        <v>1</v>
      </c>
      <c r="G8" s="39">
        <v>0.09</v>
      </c>
      <c r="H8">
        <v>2</v>
      </c>
      <c r="I8" s="39">
        <v>0.18</v>
      </c>
      <c r="J8">
        <v>10</v>
      </c>
      <c r="K8" s="39">
        <v>0.9</v>
      </c>
      <c r="M8" t="s">
        <v>10</v>
      </c>
    </row>
    <row r="9" spans="1:13" ht="12">
      <c r="A9" t="s">
        <v>27</v>
      </c>
      <c r="B9" t="s">
        <v>119</v>
      </c>
      <c r="C9" t="s">
        <v>52</v>
      </c>
      <c r="D9" t="s">
        <v>32</v>
      </c>
      <c r="E9">
        <v>10</v>
      </c>
      <c r="F9">
        <v>1</v>
      </c>
      <c r="G9" s="39">
        <v>0.09</v>
      </c>
      <c r="H9">
        <v>10</v>
      </c>
      <c r="I9" s="39">
        <v>0.9</v>
      </c>
      <c r="J9">
        <v>15</v>
      </c>
      <c r="K9" s="39">
        <v>1.35</v>
      </c>
      <c r="M9" t="s">
        <v>11</v>
      </c>
    </row>
    <row r="10" spans="1:13" ht="12">
      <c r="A10" t="s">
        <v>8</v>
      </c>
      <c r="B10" t="s">
        <v>119</v>
      </c>
      <c r="C10" t="s">
        <v>52</v>
      </c>
      <c r="D10" t="s">
        <v>36</v>
      </c>
      <c r="E10">
        <v>1</v>
      </c>
      <c r="F10">
        <v>1</v>
      </c>
      <c r="G10" s="39">
        <v>0.09</v>
      </c>
      <c r="H10">
        <v>2</v>
      </c>
      <c r="I10" s="39">
        <v>0.18</v>
      </c>
      <c r="J10">
        <v>10</v>
      </c>
      <c r="K10" s="39">
        <v>0.9</v>
      </c>
      <c r="M10" t="s">
        <v>12</v>
      </c>
    </row>
    <row r="11" ht="12">
      <c r="A11" t="s">
        <v>77</v>
      </c>
    </row>
    <row r="12" spans="1:13" ht="12">
      <c r="A12" t="s">
        <v>79</v>
      </c>
      <c r="B12" t="s">
        <v>119</v>
      </c>
      <c r="C12" t="s">
        <v>7</v>
      </c>
      <c r="D12" t="s">
        <v>113</v>
      </c>
      <c r="E12">
        <v>1</v>
      </c>
      <c r="F12">
        <v>1</v>
      </c>
      <c r="G12" s="39">
        <v>0.43</v>
      </c>
      <c r="H12">
        <v>1</v>
      </c>
      <c r="I12" s="39">
        <v>0.43</v>
      </c>
      <c r="J12">
        <v>2</v>
      </c>
      <c r="K12" s="39">
        <v>0.86</v>
      </c>
      <c r="M12" t="s">
        <v>87</v>
      </c>
    </row>
    <row r="13" spans="1:13" ht="12">
      <c r="A13" t="s">
        <v>78</v>
      </c>
      <c r="B13" t="s">
        <v>119</v>
      </c>
      <c r="C13" t="s">
        <v>108</v>
      </c>
      <c r="D13" t="s">
        <v>109</v>
      </c>
      <c r="E13">
        <v>1</v>
      </c>
      <c r="F13">
        <v>1</v>
      </c>
      <c r="G13" s="39">
        <v>0.5</v>
      </c>
      <c r="H13">
        <v>1</v>
      </c>
      <c r="I13" s="39">
        <v>0.5</v>
      </c>
      <c r="J13">
        <v>2</v>
      </c>
      <c r="K13" s="39">
        <v>1</v>
      </c>
      <c r="L13" t="s">
        <v>63</v>
      </c>
      <c r="M13" t="s">
        <v>86</v>
      </c>
    </row>
    <row r="14" spans="1:11" ht="12">
      <c r="A14" t="s">
        <v>91</v>
      </c>
      <c r="I14" s="39">
        <v>2.19</v>
      </c>
      <c r="K14" s="39">
        <v>5.01</v>
      </c>
    </row>
    <row r="16" ht="12">
      <c r="A16" t="s">
        <v>90</v>
      </c>
    </row>
    <row r="17" ht="12">
      <c r="A17" t="s">
        <v>88</v>
      </c>
    </row>
    <row r="18" spans="1:11" ht="12">
      <c r="A18" t="s">
        <v>92</v>
      </c>
      <c r="I18" s="39">
        <v>0</v>
      </c>
      <c r="K18" s="39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2010-09-01T12:08:42Z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